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G:\MD TRIPOLA\PT-3 Greenfield_Area2_JABAR_Tasik_Sirnagalih\"/>
    </mc:Choice>
  </mc:AlternateContent>
  <xr:revisionPtr revIDLastSave="0" documentId="13_ncr:1_{3A5BECEE-8A3F-4D60-B15B-EB9FD74D6018}" xr6:coauthVersionLast="47" xr6:coauthVersionMax="47" xr10:uidLastSave="{00000000-0000-0000-0000-000000000000}"/>
  <bookViews>
    <workbookView xWindow="-108" yWindow="-108" windowWidth="23256" windowHeight="12456" xr2:uid="{00000000-000D-0000-FFFF-FFFF00000000}"/>
  </bookViews>
  <sheets>
    <sheet name="BoQ" sheetId="1" r:id="rId1"/>
  </sheets>
  <definedNames>
    <definedName name="_xlnm._FilterDatabase" localSheetId="0" hidden="1">BoQ!$A$8:$XAF$287</definedName>
    <definedName name="_xlnm.Print_Area" localSheetId="0">BoQ!$A$1:$K$285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7" i="1" l="1"/>
  <c r="I290" i="1"/>
  <c r="J290" i="1" s="1"/>
  <c r="E292" i="1"/>
  <c r="F300" i="1"/>
  <c r="F303" i="1" s="1"/>
  <c r="G303" i="1" s="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G287" i="1" s="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<sst xmlns="http://schemas.openxmlformats.org/spreadsheetml/2006/main" count="859" uniqueCount="593">
  <si>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</si>
  <si>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</si>
  <si>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</si>
  <si>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</si>
  <si>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</si>
  <si>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</si>
  <si>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</si>
  <si>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</si>
  <si>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</si>
  <si>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</si>
  <si>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</si>
  <si>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</si>
  <si>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</si>
  <si>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</si>
  <si>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</si>
  <si>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</si>
  <si>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</si>
  <si>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</si>
  <si>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</si>
  <si>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</si>
  <si>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</si>
  <si>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</si>
  <si>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</si>
  <si>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</si>
  <si>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</si>
  <si>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</si>
  <si>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</si>
  <si>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</si>
  <si>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</si>
  <si>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</si>
  <si>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</si>
  <si>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</si>
  <si>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</si>
  <si>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</si>
  <si>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</si>
  <si>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</si>
  <si>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</si>
  <si>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</si>
  <si>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</si>
  <si>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</si>
  <si>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</si>
  <si>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</si>
  <si>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</si>
  <si>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</si>
  <si>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</si>
  <si>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</si>
  <si>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</si>
  <si>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</si>
  <si>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</si>
  <si>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</si>
  <si>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</si>
  <si>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</si>
  <si>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</si>
  <si>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</si>
  <si>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</si>
  <si>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</si>
  <si>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</si>
  <si>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</si>
  <si>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</si>
  <si>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</si>
  <si>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</si>
  <si>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</si>
  <si>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</si>
  <si>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</si>
  <si>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</si>
  <si>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</si>
  <si>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</si>
  <si>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</si>
  <si>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</si>
  <si>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</si>
  <si>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</si>
  <si>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</si>
  <si>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</si>
  <si>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</si>
  <si>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</si>
  <si>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</si>
  <si>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</si>
  <si>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</si>
  <si>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</si>
  <si>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</si>
  <si>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</si>
  <si>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</si>
  <si>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</si>
  <si>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</si>
  <si>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</si>
  <si>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</si>
  <si>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</si>
  <si>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</si>
  <si>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</si>
  <si>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</si>
  <si>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</si>
  <si>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</si>
  <si>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</si>
  <si>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</si>
  <si>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</si>
  <si>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</si>
  <si>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</si>
  <si>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</si>
  <si>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</si>
  <si>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</si>
  <si>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</si>
  <si>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</si>
  <si>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</si>
  <si>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</si>
  <si>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</si>
  <si>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</si>
  <si>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</si>
  <si>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</si>
  <si>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</si>
  <si>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</si>
  <si>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</si>
  <si>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</si>
  <si>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</si>
  <si>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</si>
  <si>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</si>
  <si>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</si>
  <si>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</si>
  <si>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</si>
  <si>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</si>
  <si>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</si>
  <si>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</si>
  <si>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</si>
  <si>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</si>
  <si>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</si>
  <si>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</si>
  <si>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</si>
  <si>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</si>
  <si>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</si>
  <si>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</si>
  <si>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</si>
  <si>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</si>
  <si>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</si>
  <si>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</si>
  <si>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</si>
  <si>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</si>
  <si>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</si>
  <si>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</si>
  <si>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</si>
  <si>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</si>
  <si>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</si>
  <si>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</si>
  <si>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</si>
  <si>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</si>
  <si>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</si>
  <si>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</si>
  <si>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</si>
  <si>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</si>
  <si>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</si>
  <si>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</si>
  <si>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</si>
  <si>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</si>
  <si>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</si>
  <si>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</si>
  <si>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</si>
  <si>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</si>
  <si>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</si>
  <si>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</si>
  <si>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</si>
  <si>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</si>
  <si>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</si>
  <si>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</si>
  <si>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</si>
  <si>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</si>
  <si>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</si>
  <si>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</si>
  <si>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</si>
  <si>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</si>
  <si>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</si>
  <si>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</si>
  <si>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</si>
  <si>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</si>
  <si>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</si>
  <si>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</si>
  <si>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</si>
  <si>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</si>
  <si>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</si>
  <si>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</si>
  <si>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</si>
  <si>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</si>
  <si>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</si>
  <si>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</si>
  <si>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</si>
  <si>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</si>
  <si>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</si>
  <si>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</si>
  <si>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</si>
  <si>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</si>
  <si>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</si>
  <si>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</si>
  <si>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</si>
  <si>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</si>
  <si>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</si>
  <si>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</si>
  <si>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</si>
  <si>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</si>
  <si>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</si>
  <si>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</si>
  <si>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</si>
  <si>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</si>
  <si>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</si>
  <si>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</si>
  <si>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</si>
  <si>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</si>
  <si>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</si>
  <si>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</si>
  <si>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</si>
  <si>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</si>
  <si>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</si>
  <si>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</si>
  <si>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</si>
  <si>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</si>
  <si>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</si>
  <si>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</si>
  <si>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</si>
  <si>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</si>
  <si>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</si>
  <si>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</si>
  <si>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</si>
  <si>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</si>
  <si>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</si>
  <si>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</si>
  <si>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</si>
  <si>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</si>
  <si>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</si>
  <si>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</si>
  <si>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</si>
  <si>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</si>
  <si>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</si>
  <si>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</si>
  <si>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</si>
  <si>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</si>
  <si>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</si>
  <si>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</si>
  <si>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</si>
  <si>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</si>
  <si>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</si>
  <si>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</si>
  <si>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</si>
  <si>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</si>
  <si>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</si>
  <si>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</si>
  <si>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</si>
  <si>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</si>
  <si>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</si>
  <si>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</si>
  <si>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</si>
  <si>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</si>
  <si>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</si>
  <si>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</si>
  <si>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</si>
  <si>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</si>
  <si>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</si>
  <si>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</si>
  <si>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</si>
  <si>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</si>
  <si>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</si>
  <si>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</si>
  <si>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</si>
  <si>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</si>
  <si>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</si>
  <si>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</si>
  <si>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</si>
  <si>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</si>
  <si>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</si>
  <si>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</si>
  <si>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</si>
  <si>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</si>
  <si>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</si>
  <si>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</si>
  <si>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</si>
  <si>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</si>
  <si>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</si>
  <si>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</si>
  <si>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</si>
  <si>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</si>
  <si>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</si>
  <si>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</si>
  <si>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</si>
  <si>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</si>
  <si>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</si>
  <si>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</si>
  <si>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</si>
  <si>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</si>
  <si>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</si>
  <si>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</si>
  <si>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</si>
  <si>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</si>
  <si>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</si>
  <si>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</si>
  <si>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</si>
  <si>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</si>
  <si>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</si>
  <si>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</si>
  <si>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</si>
  <si>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</si>
  <si>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</si>
  <si>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</si>
  <si>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</si>
  <si>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</si>
  <si>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</si>
  <si>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</si>
  <si>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</si>
  <si>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</si>
  <si>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</si>
  <si>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</si>
  <si>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</si>
  <si>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</si>
  <si>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</si>
  <si>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</si>
  <si>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</si>
  <si>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</si>
  <si>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</si>
  <si>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</si>
  <si>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</si>
  <si>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</si>
  <si>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</si>
  <si>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</si>
  <si>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</si>
  <si>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</si>
  <si>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</si>
  <si>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</si>
  <si>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</si>
  <si>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</si>
  <si>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</si>
  <si>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</si>
  <si>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</si>
  <si>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</si>
  <si>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</si>
  <si>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</si>
  <si>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</si>
  <si>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</si>
  <si>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</si>
  <si>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</si>
  <si>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</si>
  <si>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</si>
  <si>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</si>
  <si>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</si>
  <si>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</si>
  <si>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</si>
  <si>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</si>
  <si>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</si>
  <si>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</si>
  <si>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</si>
  <si>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</si>
  <si>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</si>
  <si>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</si>
  <si>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</si>
  <si>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</si>
  <si>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</si>
  <si>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</si>
  <si>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</si>
  <si>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</si>
  <si>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</si>
  <si>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</si>
  <si>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</si>
  <si>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</si>
  <si>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</si>
  <si>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</si>
  <si>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</si>
  <si>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</si>
  <si>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</si>
  <si>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</si>
  <si>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</si>
  <si>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</si>
  <si>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</si>
  <si>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</si>
  <si>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</si>
  <si>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</si>
  <si>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</si>
  <si>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</si>
  <si>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</si>
  <si>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</si>
  <si>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</si>
  <si>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</si>
  <si>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</si>
  <si>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</si>
  <si>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</si>
  <si>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</si>
  <si>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</si>
  <si>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</si>
  <si>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</si>
  <si>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</si>
  <si>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</si>
  <si>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</si>
  <si>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</si>
  <si>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</si>
  <si>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</si>
  <si>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</si>
  <si>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</si>
  <si>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</si>
  <si>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</si>
  <si>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</si>
  <si>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</si>
  <si>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</si>
  <si>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</si>
  <si>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</si>
  <si>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</si>
  <si>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</si>
  <si>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</si>
  <si>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</si>
  <si>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</si>
  <si>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</si>
  <si>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</si>
  <si>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</si>
  <si>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</si>
  <si>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</si>
  <si>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</si>
  <si>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</si>
  <si>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</si>
  <si>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</si>
  <si>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</si>
  <si>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</si>
  <si>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</si>
  <si>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</si>
  <si>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</si>
  <si>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</si>
  <si>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</si>
  <si>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</si>
  <si>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</si>
  <si>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</si>
  <si>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</si>
  <si>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</si>
  <si>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</si>
  <si>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</si>
  <si>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</si>
  <si>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</si>
  <si>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</si>
  <si>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</si>
  <si>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</si>
  <si>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</si>
  <si>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</si>
  <si>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</si>
  <si>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</si>
  <si>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</si>
  <si>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</si>
  <si>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</si>
  <si>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</si>
  <si>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</si>
  <si>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</si>
  <si>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</si>
  <si>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</si>
  <si>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</si>
  <si>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</si>
  <si>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</si>
  <si>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</si>
  <si>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</si>
  <si>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</si>
  <si>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</si>
  <si>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</si>
  <si>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</si>
  <si>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</si>
  <si>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</si>
  <si>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</si>
  <si>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</si>
  <si>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</si>
  <si>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</si>
  <si>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</si>
  <si>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</si>
  <si>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</si>
  <si>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</si>
  <si>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</si>
  <si>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</si>
  <si>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</si>
  <si>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</si>
  <si>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</si>
  <si>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</si>
  <si>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</si>
  <si>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</si>
  <si>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</si>
  <si>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</si>
  <si>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</si>
  <si>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</si>
  <si>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</si>
  <si>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</si>
  <si>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</si>
  <si>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</si>
  <si>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</si>
  <si>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</si>
  <si>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</si>
  <si>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</si>
  <si>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</si>
  <si>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</si>
  <si>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</si>
  <si>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</si>
  <si>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</si>
  <si>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</si>
  <si>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</si>
  <si>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</si>
  <si>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</si>
  <si>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</si>
  <si>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</si>
  <si>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</si>
  <si>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</si>
  <si>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</si>
  <si>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</si>
  <si>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</si>
  <si>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</si>
  <si>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</si>
  <si>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</si>
  <si>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</si>
  <si>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</si>
  <si>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</si>
  <si>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</si>
  <si>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</si>
  <si>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</si>
  <si>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</si>
  <si>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</si>
  <si>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</si>
  <si>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</si>
  <si>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</si>
  <si>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</si>
  <si>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</si>
  <si>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</si>
  <si>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</si>
  <si>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</si>
  <si>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</si>
  <si>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</si>
  <si>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</si>
  <si>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</si>
  <si>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</si>
  <si>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</si>
  <si>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</si>
  <si>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</si>
  <si>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</si>
  <si>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</si>
  <si>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</si>
  <si>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</si>
  <si>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</si>
  <si>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</si>
  <si>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</si>
  <si>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</si>
  <si>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</si>
  <si>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</si>
  <si>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</si>
  <si>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</si>
  <si>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</si>
  <si>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</si>
  <si>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</si>
  <si>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</si>
  <si>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</si>
  <si>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</si>
  <si>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</si>
  <si>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</si>
  <si>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</si>
  <si>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</si>
  <si>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</si>
  <si>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</si>
  <si>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</si>
  <si>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</si>
  <si>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</si>
  <si>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</si>
  <si>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</si>
  <si>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</si>
  <si>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</si>
  <si>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</si>
  <si>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</si>
  <si>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</si>
  <si>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</si>
  <si>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</si>
  <si>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</si>
  <si>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</si>
  <si>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</si>
  <si>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</si>
  <si>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</si>
  <si>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</si>
  <si>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</si>
  <si>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</si>
  <si>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</si>
  <si>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</si>
  <si>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</si>
  <si>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</si>
  <si>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</si>
  <si>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</si>
  <si>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</si>
  <si>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</si>
  <si>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</si>
  <si>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</si>
  <si>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</si>
  <si>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</si>
  <si>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</si>
  <si>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</si>
  <si>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</si>
  <si>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</si>
  <si>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</si>
  <si>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</si>
  <si>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Panjang kabel</t>
  </si>
  <si>
    <t>toleransi</t>
  </si>
  <si>
    <t>odp</t>
  </si>
  <si>
    <t>ODC</t>
  </si>
  <si>
    <t>hl</t>
  </si>
  <si>
    <t>dead odp</t>
  </si>
  <si>
    <t>PROJECT : PT-3 Greenfield_Area2_JABAR_Tasik_Sirnagalih</t>
  </si>
  <si>
    <t>STO : KNU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</si>
</sst>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33">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
      <sz val="10"/>
      <color rgb="FFFF0000"/>
      <name val="Arial Narrow"/>
      <family val="2"/>
    </font>
    <font>
      <sz val="10"/>
      <color theme="1"/>
      <name val="Arial Narrow"/>
      <family val="2"/>
    </font>
    <font>
      <sz val="10"/>
      <color theme="0"/>
      <name val="Arial Narrow"/>
      <family val="2"/>
    </font>
    <font>
      <sz val="11"/>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21">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3" fontId="29" fillId="0" borderId="0" xfId="9" applyNumberFormat="1" applyFont="1"/>
    <xf numFmtId="3" fontId="29" fillId="0" borderId="0" xfId="9" applyNumberFormat="1" applyFont="1" applyAlignment="1">
      <alignment horizontal="center"/>
    </xf>
    <xf numFmtId="166" fontId="28" fillId="0" borderId="0" xfId="11" applyNumberFormat="1" applyFont="1"/>
    <xf numFmtId="3" fontId="30" fillId="0" borderId="0" xfId="9" applyNumberFormat="1" applyFont="1"/>
    <xf numFmtId="3" fontId="30" fillId="0" borderId="0" xfId="9" applyNumberFormat="1" applyFont="1" applyAlignment="1">
      <alignment horizontal="center"/>
    </xf>
    <xf numFmtId="0" fontId="2" fillId="0" borderId="0" xfId="11" applyFont="1" applyAlignment="1">
      <alignment horizontal="center" vertical="center"/>
    </xf>
    <xf numFmtId="3" fontId="21" fillId="0" borderId="1" xfId="16" applyNumberFormat="1" applyFont="1" applyBorder="1" applyAlignment="1" applyProtection="1">
      <alignment vertical="center" wrapText="1" shrinkToFit="1"/>
      <protection locked="0"/>
    </xf>
    <xf numFmtId="3" fontId="21" fillId="0" borderId="1" xfId="16" applyNumberFormat="1" applyFont="1" applyBorder="1" applyAlignment="1" applyProtection="1">
      <alignment vertical="center" shrinkToFit="1"/>
      <protection locked="0"/>
    </xf>
    <xf numFmtId="3" fontId="31" fillId="0" borderId="0" xfId="9" applyNumberFormat="1" applyFont="1"/>
    <xf numFmtId="3" fontId="31" fillId="0" borderId="0" xfId="9" applyNumberFormat="1" applyFont="1" applyAlignment="1">
      <alignment horizontal="center"/>
    </xf>
    <xf numFmtId="166" fontId="5" fillId="0" borderId="0" xfId="11" applyNumberFormat="1" applyFont="1"/>
    <xf numFmtId="3" fontId="21" fillId="2" borderId="1" xfId="16" applyNumberFormat="1" applyFont="1" applyFill="1" applyBorder="1" applyAlignment="1" applyProtection="1">
      <alignment horizontal="left" vertical="center" shrinkToFit="1"/>
      <protection locked="0"/>
    </xf>
    <xf numFmtId="3" fontId="18" fillId="2" borderId="1" xfId="3" applyNumberFormat="1" applyFont="1" applyFill="1" applyBorder="1" applyAlignment="1" applyProtection="1">
      <alignment vertical="center" shrinkToFit="1"/>
      <protection locked="0"/>
    </xf>
    <xf numFmtId="166" fontId="32" fillId="0" borderId="0" xfId="11" applyNumberFormat="1" applyFont="1" applyAlignment="1">
      <alignment horizontal="center" vertical="center"/>
    </xf>
    <xf numFmtId="166" fontId="28" fillId="0" borderId="0" xfId="11" applyNumberFormat="1" applyFont="1" applyAlignment="1">
      <alignment horizontal="center" vertical="center"/>
    </xf>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cellXfs>
  <cellStyles count="17">
    <cellStyle name="0,0_x000a__x000a_NA_x000a__x000a_ 2 2" xfId="2" xr:uid="{00000000-0005-0000-0000-000000000000}"/>
    <cellStyle name="0,0_x000a__x000a_NA_x000a__x000a_ 4" xfId="3" xr:uid="{00000000-0005-0000-0000-000001000000}"/>
    <cellStyle name="Comma" xfId="1" builtinId="3"/>
    <cellStyle name="Comma [0] 14 2" xfId="4" xr:uid="{00000000-0005-0000-0000-000003000000}"/>
    <cellStyle name="Comma 2" xfId="5" xr:uid="{00000000-0005-0000-0000-000004000000}"/>
    <cellStyle name="Comma 41" xfId="6" xr:uid="{00000000-0005-0000-0000-000005000000}"/>
    <cellStyle name="Comma 5 2" xfId="7" xr:uid="{00000000-0005-0000-0000-000006000000}"/>
    <cellStyle name="Comma 9" xfId="8" xr:uid="{00000000-0005-0000-0000-000007000000}"/>
    <cellStyle name="Normal" xfId="0" builtinId="0"/>
    <cellStyle name="Normal 2 2" xfId="9" xr:uid="{00000000-0005-0000-0000-000009000000}"/>
    <cellStyle name="Normal 2 2 3" xfId="10" xr:uid="{00000000-0005-0000-0000-00000A000000}"/>
    <cellStyle name="Normal 3" xfId="11" xr:uid="{00000000-0005-0000-0000-00000B000000}"/>
    <cellStyle name="Normal 3 5" xfId="12" xr:uid="{00000000-0005-0000-0000-00000C000000}"/>
    <cellStyle name="Normal_A 2" xfId="13" xr:uid="{00000000-0005-0000-0000-00000D000000}"/>
    <cellStyle name="Normal_Rekap Optik All Divre_R8" xfId="14" xr:uid="{00000000-0005-0000-0000-00000E000000}"/>
    <cellStyle name="Normal_Rev_Penarikan Fo 12_DRC Tiki JNE_Slp-Capex" xfId="15" xr:uid="{00000000-0005-0000-0000-00000F000000}"/>
    <cellStyle name="Normal_Sheet1" xfId="16" xr:uid="{00000000-0005-0000-0000-000010000000}"/>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309"/>
  <sheetViews>
    <sheetView tabSelected="1" topLeftCell="A73" zoomScale="70" zoomScaleNormal="70" zoomScaleSheetLayoutView="25" workbookViewId="0">
      <selection activeCell="G287" sqref="G287"/>
    </sheetView>
  </sheetViews>
  <sheetFormatPr defaultColWidth="10.5" defaultRowHeight="14.4"/>
  <cols>
    <col min="1" max="1" width="5.5" style="5" customWidth="1"/>
    <col min="2" max="2" width="22.59765625" style="5" customWidth="1"/>
    <col min="3" max="3" width="52.59765625" style="5" customWidth="1"/>
    <col min="4" max="4" width="10.09765625" style="6" customWidth="1"/>
    <col min="5" max="5" width="14.09765625" style="7" customWidth="1"/>
    <col min="6" max="6" width="14.59765625" style="8" customWidth="1"/>
    <col min="7" max="7" width="14.59765625" style="9" customWidth="1"/>
    <col min="8" max="8" width="13.5" style="7" customWidth="1"/>
    <col min="9" max="9" width="12.59765625" style="7" customWidth="1"/>
    <col min="10" max="10" width="13.5" style="7" customWidth="1"/>
    <col min="11" max="11" width="24.09765625" style="7" customWidth="1"/>
    <col min="12" max="12" width="12.296875" style="10" customWidth="1"/>
    <col min="13" max="13" width="10.5" style="11"/>
    <col min="14" max="24" width="10.5" style="12"/>
    <col min="25" max="16256" width="10.5" style="7"/>
    <col min="16257" max="16384" width="3.59765625" style="7" customWidth="1"/>
  </cols>
  <sheetData>
    <row r="1" spans="1:12" ht="15.6">
      <c r="A1" s="13" t="s">
        <v>0</v>
      </c>
      <c r="B1" s="14"/>
      <c r="C1"/>
      <c r="D1" s="14"/>
      <c r="E1" s="14"/>
      <c r="F1" s="15"/>
      <c r="G1" s="16"/>
    </row>
    <row r="2" spans="1:12" ht="15.6">
      <c r="A2" s="13" t="s">
        <v>1</v>
      </c>
      <c r="B2" s="14"/>
      <c r="C2"/>
      <c r="D2" s="14"/>
      <c r="E2" s="14"/>
      <c r="F2" s="15"/>
      <c r="G2" s="16"/>
    </row>
    <row r="3" spans="1:12" ht="15.6">
      <c r="A3" s="17" t="s">
        <v>591</v>
      </c>
      <c r="B3" s="17"/>
      <c r="C3" s="17"/>
      <c r="D3" s="14"/>
      <c r="E3" s="14"/>
      <c r="F3" s="15"/>
      <c r="G3" s="16"/>
    </row>
    <row r="4" spans="1:12" ht="15.6">
      <c r="A4" s="17" t="s">
        <v>592</v>
      </c>
      <c r="B4" s="17"/>
      <c r="C4" s="18"/>
      <c r="D4" s="14"/>
      <c r="E4" s="14"/>
      <c r="F4" s="15"/>
      <c r="G4" s="16"/>
    </row>
    <row r="5" spans="1:12" ht="15.6" customHeight="1">
      <c r="D5" s="19"/>
      <c r="E5" s="14"/>
      <c r="F5" s="14"/>
      <c r="G5" s="14"/>
      <c r="H5" s="14"/>
      <c r="J5" s="14"/>
      <c r="K5" s="14"/>
    </row>
    <row r="6" spans="1:12" ht="13.8">
      <c r="A6" s="116" t="s">
        <v>2</v>
      </c>
      <c r="B6" s="117" t="s">
        <v>3</v>
      </c>
      <c r="C6" s="117" t="s">
        <v>4</v>
      </c>
      <c r="D6" s="117" t="s">
        <v>5</v>
      </c>
      <c r="E6" s="119" t="s">
        <v>6</v>
      </c>
      <c r="F6" s="119"/>
      <c r="G6" s="118" t="s">
        <v>7</v>
      </c>
      <c r="H6" s="120" t="s">
        <v>8</v>
      </c>
      <c r="I6" s="120"/>
      <c r="J6" s="120"/>
      <c r="K6" s="113" t="s">
        <v>9</v>
      </c>
    </row>
    <row r="7" spans="1:12" ht="13.8">
      <c r="A7" s="116"/>
      <c r="B7" s="117"/>
      <c r="C7" s="117"/>
      <c r="D7" s="117"/>
      <c r="E7" s="20" t="s">
        <v>10</v>
      </c>
      <c r="F7" s="20" t="s">
        <v>11</v>
      </c>
      <c r="G7" s="118"/>
      <c r="H7" s="21" t="s">
        <v>10</v>
      </c>
      <c r="I7" s="21" t="s">
        <v>11</v>
      </c>
      <c r="J7" s="21" t="s">
        <v>12</v>
      </c>
      <c r="K7" s="113"/>
    </row>
    <row r="8" spans="1:12">
      <c r="A8" s="22" t="s">
        <v>13</v>
      </c>
      <c r="B8" s="23" t="s">
        <v>14</v>
      </c>
      <c r="C8" s="24"/>
      <c r="D8" s="24"/>
      <c r="E8" s="25"/>
      <c r="F8" s="25"/>
      <c r="G8" s="25"/>
      <c r="H8" s="26"/>
      <c r="I8" s="26"/>
      <c r="J8" s="26"/>
      <c r="K8" s="26"/>
    </row>
    <row r="9" spans="1:12" ht="28.8" hidden="1">
      <c r="A9" s="27">
        <v>1</v>
      </c>
      <c r="B9" s="28" t="s">
        <v>15</v>
      </c>
      <c r="C9" s="29" t="s">
        <v>16</v>
      </c>
      <c r="D9" s="30" t="s">
        <v>17</v>
      </c>
      <c r="E9" s="31">
        <v>8872</v>
      </c>
      <c r="F9" s="31">
        <v>3125</v>
      </c>
      <c r="G9" s="32">
        <v>0</v>
      </c>
      <c r="H9" s="32">
        <f>E9*G9</f>
        <v>0</v>
      </c>
      <c r="I9" s="32">
        <f>F9*G9</f>
        <v>0</v>
      </c>
      <c r="J9" s="32">
        <f t="shared" ref="J9" si="0">SUM(H9:I9)</f>
        <v>0</v>
      </c>
      <c r="K9" s="51"/>
      <c r="L9" s="10">
        <v>0</v>
      </c>
    </row>
    <row r="10" spans="1:12" ht="28.8"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28.8"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28.8"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28.8"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28.8"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28.8"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28.8"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28.8"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28.8"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28.8" hidden="1">
      <c r="A19" s="27">
        <v>11</v>
      </c>
      <c r="B19" s="28" t="s">
        <v>36</v>
      </c>
      <c r="C19" s="29" t="s">
        <v>37</v>
      </c>
      <c r="D19" s="30" t="s">
        <v>17</v>
      </c>
      <c r="E19" s="31">
        <v>11991</v>
      </c>
      <c r="F19" s="31">
        <v>3125</v>
      </c>
      <c r="G19" s="32"/>
      <c r="H19" s="32">
        <f t="shared" si="1"/>
        <v>0</v>
      </c>
      <c r="I19" s="32">
        <f t="shared" si="2"/>
        <v>0</v>
      </c>
      <c r="J19" s="32">
        <f t="shared" si="3"/>
        <v>0</v>
      </c>
      <c r="K19" s="52"/>
    </row>
    <row r="20" spans="1:12" ht="28.8" hidden="1">
      <c r="A20" s="27">
        <v>12</v>
      </c>
      <c r="B20" s="28" t="s">
        <v>38</v>
      </c>
      <c r="C20" s="29" t="s">
        <v>39</v>
      </c>
      <c r="D20" s="30" t="s">
        <v>17</v>
      </c>
      <c r="E20" s="31">
        <v>17056</v>
      </c>
      <c r="F20" s="31">
        <v>3125</v>
      </c>
      <c r="G20" s="32"/>
      <c r="H20" s="32">
        <f t="shared" si="1"/>
        <v>0</v>
      </c>
      <c r="I20" s="32">
        <f t="shared" si="2"/>
        <v>0</v>
      </c>
      <c r="J20" s="32">
        <f t="shared" si="3"/>
        <v>0</v>
      </c>
      <c r="K20" s="52"/>
    </row>
    <row r="21" spans="1:12" ht="28.8" hidden="1">
      <c r="A21" s="27">
        <v>13</v>
      </c>
      <c r="B21" s="28" t="s">
        <v>40</v>
      </c>
      <c r="C21" s="29" t="s">
        <v>41</v>
      </c>
      <c r="D21" s="30" t="s">
        <v>17</v>
      </c>
      <c r="E21" s="31">
        <v>26876</v>
      </c>
      <c r="F21" s="31">
        <v>3125</v>
      </c>
      <c r="G21" s="32"/>
      <c r="H21" s="32">
        <f t="shared" si="1"/>
        <v>0</v>
      </c>
      <c r="I21" s="32">
        <f t="shared" si="2"/>
        <v>0</v>
      </c>
      <c r="J21" s="32">
        <f t="shared" si="3"/>
        <v>0</v>
      </c>
      <c r="K21" s="52"/>
    </row>
    <row r="22" spans="1:12" ht="28.8" hidden="1">
      <c r="A22" s="27">
        <v>14</v>
      </c>
      <c r="B22" s="28" t="s">
        <v>42</v>
      </c>
      <c r="C22" s="29" t="s">
        <v>43</v>
      </c>
      <c r="D22" s="30" t="s">
        <v>17</v>
      </c>
      <c r="E22" s="31">
        <v>55820</v>
      </c>
      <c r="F22" s="31">
        <v>3125</v>
      </c>
      <c r="G22" s="32"/>
      <c r="H22" s="32">
        <f t="shared" si="1"/>
        <v>0</v>
      </c>
      <c r="I22" s="32">
        <f t="shared" si="2"/>
        <v>0</v>
      </c>
      <c r="J22" s="32">
        <f t="shared" si="3"/>
        <v>0</v>
      </c>
      <c r="K22" s="52"/>
    </row>
    <row r="23" spans="1:12" ht="28.8" hidden="1">
      <c r="A23" s="27">
        <v>15</v>
      </c>
      <c r="B23" s="28" t="s">
        <v>44</v>
      </c>
      <c r="C23" s="29" t="s">
        <v>45</v>
      </c>
      <c r="D23" s="30" t="s">
        <v>17</v>
      </c>
      <c r="E23" s="31">
        <v>16474</v>
      </c>
      <c r="F23" s="31">
        <v>4321</v>
      </c>
      <c r="G23" s="32"/>
      <c r="H23" s="32">
        <f t="shared" si="1"/>
        <v>0</v>
      </c>
      <c r="I23" s="32">
        <f t="shared" si="2"/>
        <v>0</v>
      </c>
      <c r="J23" s="32">
        <f t="shared" si="3"/>
        <v>0</v>
      </c>
      <c r="K23" s="52"/>
    </row>
    <row r="24" spans="1:12" ht="28.8" hidden="1">
      <c r="A24" s="27">
        <v>16</v>
      </c>
      <c r="B24" s="28" t="s">
        <v>46</v>
      </c>
      <c r="C24" s="29" t="s">
        <v>47</v>
      </c>
      <c r="D24" s="30" t="s">
        <v>17</v>
      </c>
      <c r="E24" s="31">
        <v>21811</v>
      </c>
      <c r="F24" s="31">
        <v>4321</v>
      </c>
      <c r="G24" s="32"/>
      <c r="H24" s="32">
        <f t="shared" si="1"/>
        <v>0</v>
      </c>
      <c r="I24" s="32">
        <f t="shared" si="2"/>
        <v>0</v>
      </c>
      <c r="J24" s="32">
        <f t="shared" si="3"/>
        <v>0</v>
      </c>
      <c r="K24" s="52"/>
    </row>
    <row r="25" spans="1:12" ht="28.8" hidden="1">
      <c r="A25" s="27">
        <v>17</v>
      </c>
      <c r="B25" s="28" t="s">
        <v>48</v>
      </c>
      <c r="C25" s="29" t="s">
        <v>49</v>
      </c>
      <c r="D25" s="30" t="s">
        <v>17</v>
      </c>
      <c r="E25" s="31">
        <v>34112</v>
      </c>
      <c r="F25" s="31">
        <v>4321</v>
      </c>
      <c r="G25" s="32"/>
      <c r="H25" s="32">
        <f t="shared" si="1"/>
        <v>0</v>
      </c>
      <c r="I25" s="32">
        <f t="shared" si="2"/>
        <v>0</v>
      </c>
      <c r="J25" s="32">
        <f t="shared" si="3"/>
        <v>0</v>
      </c>
      <c r="K25" s="52"/>
    </row>
    <row r="26" spans="1:12" ht="28.8" hidden="1">
      <c r="A26" s="27">
        <v>18</v>
      </c>
      <c r="B26" s="28" t="s">
        <v>50</v>
      </c>
      <c r="C26" s="29" t="s">
        <v>51</v>
      </c>
      <c r="D26" s="30" t="s">
        <v>17</v>
      </c>
      <c r="E26" s="31">
        <v>58921</v>
      </c>
      <c r="F26" s="31">
        <v>4321</v>
      </c>
      <c r="G26" s="32"/>
      <c r="H26" s="32">
        <f t="shared" si="1"/>
        <v>0</v>
      </c>
      <c r="I26" s="32">
        <f t="shared" si="2"/>
        <v>0</v>
      </c>
      <c r="J26" s="32">
        <f t="shared" si="3"/>
        <v>0</v>
      </c>
      <c r="K26" s="52"/>
    </row>
    <row r="27" spans="1:12" ht="28.8" hidden="1">
      <c r="A27" s="27">
        <v>19</v>
      </c>
      <c r="B27" s="28" t="s">
        <v>52</v>
      </c>
      <c r="C27" s="29" t="s">
        <v>53</v>
      </c>
      <c r="D27" s="34" t="s">
        <v>17</v>
      </c>
      <c r="E27" s="31">
        <v>10234</v>
      </c>
      <c r="F27" s="31">
        <v>3125</v>
      </c>
      <c r="G27" s="32"/>
      <c r="H27" s="32">
        <f t="shared" si="1"/>
        <v>0</v>
      </c>
      <c r="I27" s="32">
        <f t="shared" si="2"/>
        <v>0</v>
      </c>
      <c r="J27" s="32">
        <f t="shared" si="3"/>
        <v>0</v>
      </c>
      <c r="K27" s="51"/>
    </row>
    <row r="28" spans="1:12" ht="28.8" hidden="1">
      <c r="A28" s="27">
        <v>20</v>
      </c>
      <c r="B28" s="28" t="s">
        <v>54</v>
      </c>
      <c r="C28" s="29" t="s">
        <v>55</v>
      </c>
      <c r="D28" s="34" t="s">
        <v>17</v>
      </c>
      <c r="E28" s="31">
        <v>12690</v>
      </c>
      <c r="F28" s="31">
        <v>3125</v>
      </c>
      <c r="G28" s="89">
        <v>0</v>
      </c>
      <c r="H28" s="32">
        <f t="shared" si="1"/>
        <v>0</v>
      </c>
      <c r="I28" s="32">
        <f t="shared" si="2"/>
        <v>0</v>
      </c>
      <c r="J28" s="32">
        <f t="shared" si="3"/>
        <v>0</v>
      </c>
      <c r="K28" s="51"/>
      <c r="L28" s="10">
        <v>0</v>
      </c>
    </row>
    <row r="29" spans="1:12" ht="28.8"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28.8" hidden="1">
      <c r="A30" s="27">
        <v>22</v>
      </c>
      <c r="B30" s="28" t="s">
        <v>58</v>
      </c>
      <c r="C30" s="29" t="s">
        <v>59</v>
      </c>
      <c r="D30" s="34" t="s">
        <v>17</v>
      </c>
      <c r="E30" s="31">
        <v>12404</v>
      </c>
      <c r="F30" s="31">
        <v>4321</v>
      </c>
      <c r="G30" s="32"/>
      <c r="H30" s="32">
        <f t="shared" si="1"/>
        <v>0</v>
      </c>
      <c r="I30" s="32">
        <f t="shared" si="2"/>
        <v>0</v>
      </c>
      <c r="J30" s="32">
        <f t="shared" si="3"/>
        <v>0</v>
      </c>
      <c r="K30" s="52"/>
    </row>
    <row r="31" spans="1:12" ht="28.8"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28.8" hidden="1">
      <c r="A32" s="27">
        <v>24</v>
      </c>
      <c r="B32" s="35" t="s">
        <v>62</v>
      </c>
      <c r="C32" s="36" t="s">
        <v>63</v>
      </c>
      <c r="D32" s="37" t="s">
        <v>17</v>
      </c>
      <c r="E32" s="31">
        <v>19950</v>
      </c>
      <c r="F32" s="31">
        <v>4321</v>
      </c>
      <c r="G32" s="32"/>
      <c r="H32" s="32">
        <f t="shared" si="1"/>
        <v>0</v>
      </c>
      <c r="I32" s="32">
        <f t="shared" si="2"/>
        <v>0</v>
      </c>
      <c r="J32" s="32">
        <f t="shared" si="3"/>
        <v>0</v>
      </c>
      <c r="K32" s="51"/>
    </row>
    <row r="33" spans="1:13" ht="28.8" hidden="1">
      <c r="A33" s="27">
        <v>25</v>
      </c>
      <c r="B33" s="38" t="s">
        <v>64</v>
      </c>
      <c r="C33" s="36" t="s">
        <v>65</v>
      </c>
      <c r="D33" s="37" t="s">
        <v>66</v>
      </c>
      <c r="E33" s="31">
        <v>674489</v>
      </c>
      <c r="F33" s="31">
        <v>30726</v>
      </c>
      <c r="G33" s="32">
        <v>0</v>
      </c>
      <c r="H33" s="32">
        <f t="shared" si="1"/>
        <v>0</v>
      </c>
      <c r="I33" s="32">
        <f t="shared" si="2"/>
        <v>0</v>
      </c>
      <c r="J33" s="32">
        <f t="shared" si="3"/>
        <v>0</v>
      </c>
      <c r="K33" s="51"/>
    </row>
    <row r="34" spans="1:13" ht="28.8" hidden="1">
      <c r="A34" s="27">
        <v>26</v>
      </c>
      <c r="B34" s="38" t="s">
        <v>67</v>
      </c>
      <c r="C34" s="36" t="s">
        <v>68</v>
      </c>
      <c r="D34" s="91" t="s">
        <v>66</v>
      </c>
      <c r="E34" s="31">
        <v>761991</v>
      </c>
      <c r="F34" s="31">
        <v>30726</v>
      </c>
      <c r="G34" s="32">
        <v>0</v>
      </c>
      <c r="H34" s="32">
        <f t="shared" si="1"/>
        <v>0</v>
      </c>
      <c r="I34" s="32">
        <f t="shared" si="2"/>
        <v>0</v>
      </c>
      <c r="J34" s="32">
        <f t="shared" si="3"/>
        <v>0</v>
      </c>
      <c r="K34" s="51"/>
    </row>
    <row r="35" spans="1:13" ht="28.8" hidden="1">
      <c r="A35" s="27">
        <v>27</v>
      </c>
      <c r="B35" s="39" t="s">
        <v>69</v>
      </c>
      <c r="C35" s="29" t="s">
        <v>70</v>
      </c>
      <c r="D35" s="34" t="s">
        <v>66</v>
      </c>
      <c r="E35" s="31">
        <v>869859</v>
      </c>
      <c r="F35" s="31">
        <v>30726</v>
      </c>
      <c r="G35" s="32"/>
      <c r="H35" s="32">
        <f t="shared" si="1"/>
        <v>0</v>
      </c>
      <c r="I35" s="32">
        <f t="shared" si="2"/>
        <v>0</v>
      </c>
      <c r="J35" s="32">
        <f t="shared" si="3"/>
        <v>0</v>
      </c>
      <c r="K35" s="51"/>
    </row>
    <row r="36" spans="1:13" ht="28.8" hidden="1">
      <c r="A36" s="27">
        <v>28</v>
      </c>
      <c r="B36" s="39" t="s">
        <v>71</v>
      </c>
      <c r="C36" s="29" t="s">
        <v>72</v>
      </c>
      <c r="D36" s="40" t="s">
        <v>66</v>
      </c>
      <c r="E36" s="31">
        <v>1209429</v>
      </c>
      <c r="F36" s="31">
        <v>30726</v>
      </c>
      <c r="G36" s="32"/>
      <c r="H36" s="32">
        <f t="shared" si="1"/>
        <v>0</v>
      </c>
      <c r="I36" s="32">
        <f t="shared" si="2"/>
        <v>0</v>
      </c>
      <c r="J36" s="32">
        <f t="shared" si="3"/>
        <v>0</v>
      </c>
      <c r="K36" s="51"/>
    </row>
    <row r="37" spans="1:13" ht="28.8" hidden="1">
      <c r="A37" s="27">
        <v>29</v>
      </c>
      <c r="B37" s="39" t="s">
        <v>73</v>
      </c>
      <c r="C37" s="29" t="s">
        <v>74</v>
      </c>
      <c r="D37" s="40" t="s">
        <v>66</v>
      </c>
      <c r="E37" s="31">
        <v>2377510</v>
      </c>
      <c r="F37" s="31">
        <v>30726</v>
      </c>
      <c r="G37" s="32"/>
      <c r="H37" s="32">
        <f t="shared" si="1"/>
        <v>0</v>
      </c>
      <c r="I37" s="32">
        <f t="shared" si="2"/>
        <v>0</v>
      </c>
      <c r="J37" s="32">
        <f t="shared" si="3"/>
        <v>0</v>
      </c>
      <c r="K37" s="51"/>
    </row>
    <row r="38" spans="1:13" ht="28.8">
      <c r="A38" s="27">
        <v>30</v>
      </c>
      <c r="B38" s="38" t="s">
        <v>75</v>
      </c>
      <c r="C38" s="36" t="s">
        <v>76</v>
      </c>
      <c r="D38" s="37" t="s">
        <v>77</v>
      </c>
      <c r="E38" s="31">
        <v>0</v>
      </c>
      <c r="F38" s="31">
        <v>45500</v>
      </c>
      <c r="G38" s="32">
        <v>4</v>
      </c>
      <c r="H38" s="32">
        <f t="shared" si="1"/>
        <v>0</v>
      </c>
      <c r="I38" s="32">
        <f t="shared" si="2"/>
        <v>182000</v>
      </c>
      <c r="J38" s="32">
        <f t="shared" si="3"/>
        <v>182000</v>
      </c>
      <c r="K38" s="51"/>
      <c r="M38" s="11" t="s">
        <v>78</v>
      </c>
    </row>
    <row r="39" spans="1:13" ht="28.8" hidden="1">
      <c r="A39" s="27">
        <v>31</v>
      </c>
      <c r="B39" s="39" t="s">
        <v>79</v>
      </c>
      <c r="C39" s="29" t="s">
        <v>80</v>
      </c>
      <c r="D39" s="34" t="s">
        <v>17</v>
      </c>
      <c r="E39" s="31">
        <v>1972</v>
      </c>
      <c r="F39" s="31">
        <v>2169</v>
      </c>
      <c r="G39" s="32"/>
      <c r="H39" s="32">
        <f t="shared" si="1"/>
        <v>0</v>
      </c>
      <c r="I39" s="32">
        <f t="shared" si="2"/>
        <v>0</v>
      </c>
      <c r="J39" s="32">
        <f t="shared" si="3"/>
        <v>0</v>
      </c>
      <c r="K39" s="52"/>
    </row>
    <row r="40" spans="1:13" ht="28.8" hidden="1">
      <c r="A40" s="27">
        <v>32</v>
      </c>
      <c r="B40" s="39" t="s">
        <v>81</v>
      </c>
      <c r="C40" s="29" t="s">
        <v>82</v>
      </c>
      <c r="D40" s="34" t="s">
        <v>17</v>
      </c>
      <c r="E40" s="31">
        <v>2760</v>
      </c>
      <c r="F40" s="31">
        <v>2169</v>
      </c>
      <c r="G40" s="32"/>
      <c r="H40" s="32">
        <f t="shared" si="1"/>
        <v>0</v>
      </c>
      <c r="I40" s="32">
        <f t="shared" si="2"/>
        <v>0</v>
      </c>
      <c r="J40" s="32">
        <f t="shared" si="3"/>
        <v>0</v>
      </c>
      <c r="K40" s="52"/>
    </row>
    <row r="41" spans="1:13" ht="28.8" hidden="1">
      <c r="A41" s="27">
        <v>33</v>
      </c>
      <c r="B41" s="39" t="s">
        <v>83</v>
      </c>
      <c r="C41" s="29" t="s">
        <v>84</v>
      </c>
      <c r="D41" s="34" t="s">
        <v>17</v>
      </c>
      <c r="E41" s="31">
        <v>5126</v>
      </c>
      <c r="F41" s="31">
        <v>2169</v>
      </c>
      <c r="G41" s="32"/>
      <c r="H41" s="32">
        <f t="shared" si="1"/>
        <v>0</v>
      </c>
      <c r="I41" s="32">
        <f t="shared" si="2"/>
        <v>0</v>
      </c>
      <c r="J41" s="32">
        <f t="shared" si="3"/>
        <v>0</v>
      </c>
      <c r="K41" s="52"/>
    </row>
    <row r="42" spans="1:13" ht="28.8" hidden="1">
      <c r="A42" s="27">
        <v>34</v>
      </c>
      <c r="B42" s="39" t="s">
        <v>85</v>
      </c>
      <c r="C42" s="29" t="s">
        <v>86</v>
      </c>
      <c r="D42" s="34" t="s">
        <v>17</v>
      </c>
      <c r="E42" s="31">
        <v>7098</v>
      </c>
      <c r="F42" s="31">
        <v>2169</v>
      </c>
      <c r="G42" s="32"/>
      <c r="H42" s="32">
        <f t="shared" si="1"/>
        <v>0</v>
      </c>
      <c r="I42" s="32">
        <f t="shared" si="2"/>
        <v>0</v>
      </c>
      <c r="J42" s="32">
        <f t="shared" si="3"/>
        <v>0</v>
      </c>
      <c r="K42" s="52"/>
    </row>
    <row r="43" spans="1:13" ht="28.8" hidden="1">
      <c r="A43" s="27">
        <v>35</v>
      </c>
      <c r="B43" s="39" t="s">
        <v>87</v>
      </c>
      <c r="C43" s="29" t="s">
        <v>88</v>
      </c>
      <c r="D43" s="34" t="s">
        <v>17</v>
      </c>
      <c r="E43" s="31">
        <v>10111</v>
      </c>
      <c r="F43" s="31">
        <v>3073</v>
      </c>
      <c r="G43" s="32"/>
      <c r="H43" s="32">
        <f t="shared" si="1"/>
        <v>0</v>
      </c>
      <c r="I43" s="32">
        <f t="shared" si="2"/>
        <v>0</v>
      </c>
      <c r="J43" s="32">
        <f t="shared" si="3"/>
        <v>0</v>
      </c>
      <c r="K43" s="52"/>
    </row>
    <row r="44" spans="1:13" ht="28.8" hidden="1">
      <c r="A44" s="27">
        <v>36</v>
      </c>
      <c r="B44" s="39" t="s">
        <v>89</v>
      </c>
      <c r="C44" s="29" t="s">
        <v>90</v>
      </c>
      <c r="D44" s="34" t="s">
        <v>17</v>
      </c>
      <c r="E44" s="31">
        <v>15971</v>
      </c>
      <c r="F44" s="31">
        <v>3073</v>
      </c>
      <c r="G44" s="32"/>
      <c r="H44" s="32">
        <f t="shared" si="1"/>
        <v>0</v>
      </c>
      <c r="I44" s="32">
        <f t="shared" si="2"/>
        <v>0</v>
      </c>
      <c r="J44" s="32">
        <f t="shared" si="3"/>
        <v>0</v>
      </c>
      <c r="K44" s="52"/>
    </row>
    <row r="45" spans="1:13" ht="28.8" hidden="1">
      <c r="A45" s="27">
        <v>37</v>
      </c>
      <c r="B45" s="39" t="s">
        <v>91</v>
      </c>
      <c r="C45" s="29" t="s">
        <v>92</v>
      </c>
      <c r="D45" s="34" t="s">
        <v>17</v>
      </c>
      <c r="E45" s="31">
        <v>25633</v>
      </c>
      <c r="F45" s="31">
        <v>3073</v>
      </c>
      <c r="G45" s="32"/>
      <c r="H45" s="32">
        <f t="shared" si="1"/>
        <v>0</v>
      </c>
      <c r="I45" s="32">
        <f t="shared" si="2"/>
        <v>0</v>
      </c>
      <c r="J45" s="32">
        <f t="shared" si="3"/>
        <v>0</v>
      </c>
      <c r="K45" s="52"/>
    </row>
    <row r="46" spans="1:13" ht="28.8" hidden="1">
      <c r="A46" s="27">
        <v>38</v>
      </c>
      <c r="B46" s="39" t="s">
        <v>93</v>
      </c>
      <c r="C46" s="29" t="s">
        <v>94</v>
      </c>
      <c r="D46" s="34" t="s">
        <v>17</v>
      </c>
      <c r="E46" s="31">
        <v>30168</v>
      </c>
      <c r="F46" s="31">
        <v>3037</v>
      </c>
      <c r="G46" s="32"/>
      <c r="H46" s="32">
        <f t="shared" si="1"/>
        <v>0</v>
      </c>
      <c r="I46" s="32">
        <f t="shared" si="2"/>
        <v>0</v>
      </c>
      <c r="J46" s="32">
        <f t="shared" si="3"/>
        <v>0</v>
      </c>
      <c r="K46" s="52"/>
    </row>
    <row r="47" spans="1:13" ht="28.8" hidden="1">
      <c r="A47" s="27">
        <v>39</v>
      </c>
      <c r="B47" s="39" t="s">
        <v>95</v>
      </c>
      <c r="C47" s="29" t="s">
        <v>96</v>
      </c>
      <c r="D47" s="34" t="s">
        <v>17</v>
      </c>
      <c r="E47" s="31">
        <v>46533</v>
      </c>
      <c r="F47" s="31">
        <v>3471</v>
      </c>
      <c r="G47" s="32"/>
      <c r="H47" s="32">
        <f t="shared" si="1"/>
        <v>0</v>
      </c>
      <c r="I47" s="32">
        <f t="shared" si="2"/>
        <v>0</v>
      </c>
      <c r="J47" s="32">
        <f t="shared" si="3"/>
        <v>0</v>
      </c>
      <c r="K47" s="52"/>
    </row>
    <row r="48" spans="1:13" ht="28.8" hidden="1">
      <c r="A48" s="27">
        <v>40</v>
      </c>
      <c r="B48" s="39" t="s">
        <v>97</v>
      </c>
      <c r="C48" s="29" t="s">
        <v>98</v>
      </c>
      <c r="D48" s="34" t="s">
        <v>17</v>
      </c>
      <c r="E48" s="31">
        <v>88728</v>
      </c>
      <c r="F48" s="31">
        <v>4338</v>
      </c>
      <c r="G48" s="32"/>
      <c r="H48" s="32">
        <f t="shared" si="1"/>
        <v>0</v>
      </c>
      <c r="I48" s="32">
        <f t="shared" si="2"/>
        <v>0</v>
      </c>
      <c r="J48" s="32">
        <f t="shared" si="3"/>
        <v>0</v>
      </c>
      <c r="K48" s="52"/>
    </row>
    <row r="49" spans="1:24" ht="28.8" hidden="1">
      <c r="A49" s="27">
        <v>41</v>
      </c>
      <c r="B49" s="39" t="s">
        <v>99</v>
      </c>
      <c r="C49" s="29" t="s">
        <v>100</v>
      </c>
      <c r="D49" s="34" t="s">
        <v>66</v>
      </c>
      <c r="E49" s="31">
        <v>71392</v>
      </c>
      <c r="F49" s="31">
        <v>2730</v>
      </c>
      <c r="G49" s="32"/>
      <c r="H49" s="32">
        <f t="shared" si="1"/>
        <v>0</v>
      </c>
      <c r="I49" s="32">
        <f t="shared" si="2"/>
        <v>0</v>
      </c>
      <c r="J49" s="32">
        <f t="shared" si="3"/>
        <v>0</v>
      </c>
      <c r="K49" s="52"/>
    </row>
    <row r="50" spans="1:24">
      <c r="A50" s="27">
        <v>42</v>
      </c>
      <c r="B50" s="44" t="s">
        <v>101</v>
      </c>
      <c r="C50" s="45" t="s">
        <v>102</v>
      </c>
      <c r="D50" s="46" t="s">
        <v>17</v>
      </c>
      <c r="E50" s="31">
        <v>4714</v>
      </c>
      <c r="F50" s="31">
        <v>1352</v>
      </c>
      <c r="G50" s="32">
        <v>13</v>
      </c>
      <c r="H50" s="32">
        <f t="shared" si="1"/>
        <v>61282</v>
      </c>
      <c r="I50" s="32">
        <f t="shared" si="2"/>
        <v>17576</v>
      </c>
      <c r="J50" s="32">
        <f t="shared" si="3"/>
        <v>78858</v>
      </c>
      <c r="K50" s="52"/>
    </row>
    <row r="51" spans="1:24" ht="28.8">
      <c r="A51" s="27">
        <v>43</v>
      </c>
      <c r="B51" s="44" t="s">
        <v>103</v>
      </c>
      <c r="C51" s="45" t="s">
        <v>104</v>
      </c>
      <c r="D51" s="46" t="s">
        <v>66</v>
      </c>
      <c r="E51" s="31">
        <v>59093</v>
      </c>
      <c r="F51" s="31">
        <v>2730</v>
      </c>
      <c r="G51" s="32">
        <v>1</v>
      </c>
      <c r="H51" s="32">
        <f t="shared" si="1"/>
        <v>59093</v>
      </c>
      <c r="I51" s="32">
        <f t="shared" si="2"/>
        <v>2730</v>
      </c>
      <c r="J51" s="32">
        <f t="shared" si="3"/>
        <v>61823</v>
      </c>
      <c r="K51" s="52"/>
    </row>
    <row r="52" spans="1:24" ht="28.8" hidden="1">
      <c r="A52" s="27">
        <v>44</v>
      </c>
      <c r="B52" s="41" t="s">
        <v>105</v>
      </c>
      <c r="C52" s="42" t="s">
        <v>106</v>
      </c>
      <c r="D52" s="43" t="s">
        <v>66</v>
      </c>
      <c r="E52" s="31">
        <v>65123</v>
      </c>
      <c r="F52" s="31">
        <v>2730</v>
      </c>
      <c r="G52" s="32"/>
      <c r="H52" s="32">
        <f t="shared" si="1"/>
        <v>0</v>
      </c>
      <c r="I52" s="32">
        <f t="shared" si="2"/>
        <v>0</v>
      </c>
      <c r="J52" s="32">
        <f t="shared" si="3"/>
        <v>0</v>
      </c>
      <c r="K52" s="52"/>
    </row>
    <row r="53" spans="1:24" hidden="1">
      <c r="A53" s="27">
        <v>45</v>
      </c>
      <c r="B53" s="41" t="s">
        <v>107</v>
      </c>
      <c r="C53" s="42" t="s">
        <v>108</v>
      </c>
      <c r="D53" s="43" t="s">
        <v>17</v>
      </c>
      <c r="E53" s="31">
        <v>4714</v>
      </c>
      <c r="F53" s="31">
        <v>1352</v>
      </c>
      <c r="G53" s="32"/>
      <c r="H53" s="32">
        <f t="shared" si="1"/>
        <v>0</v>
      </c>
      <c r="I53" s="32">
        <f t="shared" si="2"/>
        <v>0</v>
      </c>
      <c r="J53" s="32">
        <f t="shared" si="3"/>
        <v>0</v>
      </c>
      <c r="K53" s="52"/>
    </row>
    <row r="54" spans="1:24" ht="28.8" hidden="1">
      <c r="A54" s="27">
        <v>46</v>
      </c>
      <c r="B54" s="41" t="s">
        <v>109</v>
      </c>
      <c r="C54" s="42" t="s">
        <v>110</v>
      </c>
      <c r="D54" s="43" t="s">
        <v>66</v>
      </c>
      <c r="E54" s="31">
        <v>56466</v>
      </c>
      <c r="F54" s="31">
        <v>2730</v>
      </c>
      <c r="G54" s="32"/>
      <c r="H54" s="32">
        <f t="shared" si="1"/>
        <v>0</v>
      </c>
      <c r="I54" s="32">
        <f t="shared" si="2"/>
        <v>0</v>
      </c>
      <c r="J54" s="32">
        <f t="shared" si="3"/>
        <v>0</v>
      </c>
      <c r="K54" s="52"/>
    </row>
    <row r="55" spans="1:24" ht="28.8" hidden="1">
      <c r="A55" s="27">
        <v>47</v>
      </c>
      <c r="B55" s="41" t="s">
        <v>111</v>
      </c>
      <c r="C55" s="42" t="s">
        <v>112</v>
      </c>
      <c r="D55" s="43" t="s">
        <v>66</v>
      </c>
      <c r="E55" s="31">
        <v>66777</v>
      </c>
      <c r="F55" s="31">
        <v>2730</v>
      </c>
      <c r="G55" s="32"/>
      <c r="H55" s="32">
        <f t="shared" si="1"/>
        <v>0</v>
      </c>
      <c r="I55" s="32">
        <f t="shared" si="2"/>
        <v>0</v>
      </c>
      <c r="J55" s="32">
        <f t="shared" si="3"/>
        <v>0</v>
      </c>
      <c r="K55" s="52"/>
    </row>
    <row r="56" spans="1:24" hidden="1">
      <c r="A56" s="27">
        <v>48</v>
      </c>
      <c r="B56" s="44" t="s">
        <v>113</v>
      </c>
      <c r="C56" s="45" t="s">
        <v>114</v>
      </c>
      <c r="D56" s="46" t="s">
        <v>17</v>
      </c>
      <c r="E56" s="31">
        <v>4714</v>
      </c>
      <c r="F56" s="31">
        <v>1352</v>
      </c>
      <c r="G56" s="32"/>
      <c r="H56" s="32">
        <f t="shared" si="1"/>
        <v>0</v>
      </c>
      <c r="I56" s="32">
        <f t="shared" si="2"/>
        <v>0</v>
      </c>
      <c r="J56" s="32">
        <f t="shared" si="3"/>
        <v>0</v>
      </c>
      <c r="K56" s="51"/>
    </row>
    <row r="57" spans="1:24" ht="28.8" hidden="1">
      <c r="A57" s="27">
        <v>49</v>
      </c>
      <c r="B57" s="44" t="s">
        <v>115</v>
      </c>
      <c r="C57" s="45" t="s">
        <v>116</v>
      </c>
      <c r="D57" s="46" t="s">
        <v>66</v>
      </c>
      <c r="E57" s="31">
        <v>54031</v>
      </c>
      <c r="F57" s="31">
        <v>2730</v>
      </c>
      <c r="G57" s="32"/>
      <c r="H57" s="32">
        <f t="shared" si="1"/>
        <v>0</v>
      </c>
      <c r="I57" s="32">
        <f t="shared" si="2"/>
        <v>0</v>
      </c>
      <c r="J57" s="32">
        <f t="shared" si="3"/>
        <v>0</v>
      </c>
      <c r="K57" s="51"/>
    </row>
    <row r="58" spans="1:24" ht="43.2"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57.6"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57.6" hidden="1">
      <c r="A60" s="27">
        <v>52</v>
      </c>
      <c r="B60" s="41" t="s">
        <v>121</v>
      </c>
      <c r="C60" s="42" t="s">
        <v>122</v>
      </c>
      <c r="D60" s="43" t="s">
        <v>66</v>
      </c>
      <c r="E60" s="31">
        <v>12178950</v>
      </c>
      <c r="F60" s="31">
        <v>5073962</v>
      </c>
      <c r="G60" s="32"/>
      <c r="H60" s="32">
        <f t="shared" si="1"/>
        <v>0</v>
      </c>
      <c r="I60" s="32">
        <f t="shared" si="2"/>
        <v>0</v>
      </c>
      <c r="J60" s="32">
        <f t="shared" si="3"/>
        <v>0</v>
      </c>
      <c r="K60" s="51"/>
    </row>
    <row r="61" spans="1:24" ht="57.6" hidden="1">
      <c r="A61" s="27">
        <v>53</v>
      </c>
      <c r="B61" s="41" t="s">
        <v>123</v>
      </c>
      <c r="C61" s="42" t="s">
        <v>124</v>
      </c>
      <c r="D61" s="43" t="s">
        <v>66</v>
      </c>
      <c r="E61" s="31">
        <v>22985353</v>
      </c>
      <c r="F61" s="31">
        <v>5112251</v>
      </c>
      <c r="G61" s="32"/>
      <c r="H61" s="32">
        <f t="shared" si="1"/>
        <v>0</v>
      </c>
      <c r="I61" s="32">
        <f t="shared" si="2"/>
        <v>0</v>
      </c>
      <c r="J61" s="32">
        <f t="shared" si="3"/>
        <v>0</v>
      </c>
      <c r="K61" s="51"/>
    </row>
    <row r="62" spans="1:24" ht="57.6" hidden="1">
      <c r="A62" s="27">
        <v>54</v>
      </c>
      <c r="B62" s="41" t="s">
        <v>125</v>
      </c>
      <c r="C62" s="42" t="s">
        <v>126</v>
      </c>
      <c r="D62" s="43" t="s">
        <v>66</v>
      </c>
      <c r="E62" s="31">
        <v>54639153</v>
      </c>
      <c r="F62" s="31">
        <v>5072168</v>
      </c>
      <c r="G62" s="32"/>
      <c r="H62" s="32">
        <f t="shared" si="1"/>
        <v>0</v>
      </c>
      <c r="I62" s="32">
        <f t="shared" si="2"/>
        <v>0</v>
      </c>
      <c r="J62" s="32">
        <f t="shared" si="3"/>
        <v>0</v>
      </c>
      <c r="K62" s="51"/>
    </row>
    <row r="63" spans="1:24" ht="100.8"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0.8" hidden="1">
      <c r="A64" s="27">
        <v>56</v>
      </c>
      <c r="B64" s="47" t="s">
        <v>130</v>
      </c>
      <c r="C64" s="48" t="s">
        <v>131</v>
      </c>
      <c r="D64" s="49" t="s">
        <v>129</v>
      </c>
      <c r="E64" s="50">
        <v>31126940</v>
      </c>
      <c r="F64" s="50">
        <v>7800693</v>
      </c>
      <c r="G64" s="32"/>
      <c r="H64" s="32">
        <f t="shared" si="1"/>
        <v>0</v>
      </c>
      <c r="I64" s="32">
        <f t="shared" si="2"/>
        <v>0</v>
      </c>
      <c r="J64" s="32">
        <f t="shared" si="3"/>
        <v>0</v>
      </c>
      <c r="K64" s="51"/>
    </row>
    <row r="65" spans="1:24" ht="100.8" hidden="1">
      <c r="A65" s="27">
        <v>57</v>
      </c>
      <c r="B65" s="47" t="s">
        <v>132</v>
      </c>
      <c r="C65" s="48" t="s">
        <v>133</v>
      </c>
      <c r="D65" s="49" t="s">
        <v>129</v>
      </c>
      <c r="E65" s="50">
        <v>30148512</v>
      </c>
      <c r="F65" s="50">
        <v>8238471</v>
      </c>
      <c r="G65" s="32"/>
      <c r="H65" s="32">
        <f t="shared" si="1"/>
        <v>0</v>
      </c>
      <c r="I65" s="32">
        <f t="shared" si="2"/>
        <v>0</v>
      </c>
      <c r="J65" s="32">
        <f t="shared" si="3"/>
        <v>0</v>
      </c>
      <c r="K65" s="51"/>
    </row>
    <row r="66" spans="1:24" ht="100.8"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3.2"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3.2"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3.2" hidden="1">
      <c r="A69" s="27">
        <v>61</v>
      </c>
      <c r="B69" s="44" t="s">
        <v>141</v>
      </c>
      <c r="C69" s="45" t="s">
        <v>142</v>
      </c>
      <c r="D69" s="46" t="s">
        <v>66</v>
      </c>
      <c r="E69" s="31">
        <v>1148958</v>
      </c>
      <c r="F69" s="31">
        <v>122902</v>
      </c>
      <c r="G69" s="32"/>
      <c r="H69" s="32">
        <f t="shared" si="1"/>
        <v>0</v>
      </c>
      <c r="I69" s="32">
        <f t="shared" si="2"/>
        <v>0</v>
      </c>
      <c r="J69" s="32">
        <f t="shared" si="3"/>
        <v>0</v>
      </c>
      <c r="K69" s="51"/>
    </row>
    <row r="70" spans="1:24" ht="43.2" hidden="1">
      <c r="A70" s="27">
        <v>62</v>
      </c>
      <c r="B70" s="44" t="s">
        <v>143</v>
      </c>
      <c r="C70" s="45" t="s">
        <v>144</v>
      </c>
      <c r="D70" s="46" t="s">
        <v>66</v>
      </c>
      <c r="E70" s="31">
        <v>1302462</v>
      </c>
      <c r="F70" s="31">
        <v>122902</v>
      </c>
      <c r="G70" s="32"/>
      <c r="H70" s="32">
        <f t="shared" si="1"/>
        <v>0</v>
      </c>
      <c r="I70" s="32">
        <f t="shared" si="2"/>
        <v>0</v>
      </c>
      <c r="J70" s="32">
        <f t="shared" si="3"/>
        <v>0</v>
      </c>
      <c r="K70" s="51"/>
    </row>
    <row r="71" spans="1:24" ht="43.2" hidden="1">
      <c r="A71" s="27">
        <v>63</v>
      </c>
      <c r="B71" s="44" t="s">
        <v>145</v>
      </c>
      <c r="C71" s="45" t="s">
        <v>146</v>
      </c>
      <c r="D71" s="46" t="s">
        <v>66</v>
      </c>
      <c r="E71" s="31">
        <v>912832</v>
      </c>
      <c r="F71" s="31">
        <v>122902</v>
      </c>
      <c r="G71" s="32"/>
      <c r="H71" s="32">
        <f t="shared" si="1"/>
        <v>0</v>
      </c>
      <c r="I71" s="32">
        <f t="shared" si="2"/>
        <v>0</v>
      </c>
      <c r="J71" s="32">
        <f t="shared" si="3"/>
        <v>0</v>
      </c>
      <c r="K71" s="51"/>
    </row>
    <row r="72" spans="1:24" ht="43.2" hidden="1">
      <c r="A72" s="27">
        <v>64</v>
      </c>
      <c r="B72" s="44" t="s">
        <v>147</v>
      </c>
      <c r="C72" s="45" t="s">
        <v>148</v>
      </c>
      <c r="D72" s="46" t="s">
        <v>66</v>
      </c>
      <c r="E72" s="31">
        <v>1054374</v>
      </c>
      <c r="F72" s="31">
        <v>122902</v>
      </c>
      <c r="G72" s="32"/>
      <c r="H72" s="32">
        <f t="shared" si="1"/>
        <v>0</v>
      </c>
      <c r="I72" s="32">
        <f t="shared" si="2"/>
        <v>0</v>
      </c>
      <c r="J72" s="32">
        <f t="shared" si="3"/>
        <v>0</v>
      </c>
      <c r="K72" s="51"/>
    </row>
    <row r="73" spans="1:24" ht="100.8">
      <c r="A73" s="27">
        <v>65</v>
      </c>
      <c r="B73" s="54" t="s">
        <v>149</v>
      </c>
      <c r="C73" s="55" t="s">
        <v>150</v>
      </c>
      <c r="D73" s="46" t="s">
        <v>66</v>
      </c>
      <c r="E73" s="56">
        <v>1359770</v>
      </c>
      <c r="F73" s="56">
        <v>150602</v>
      </c>
      <c r="G73" s="32">
        <v>4</v>
      </c>
      <c r="H73" s="32">
        <f t="shared" si="1"/>
        <v>5439080</v>
      </c>
      <c r="I73" s="32">
        <f t="shared" si="2"/>
        <v>602408</v>
      </c>
      <c r="J73" s="32">
        <f t="shared" si="3"/>
        <v>6041488</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customHeight="1">
      <c r="A75" s="27">
        <v>67</v>
      </c>
      <c r="B75" s="109" t="s">
        <v>153</v>
      </c>
      <c r="C75" s="93" t="s">
        <v>154</v>
      </c>
      <c r="D75" s="94" t="s">
        <v>66</v>
      </c>
      <c r="E75" s="58">
        <v>528079</v>
      </c>
      <c r="F75" s="58">
        <v>661780</v>
      </c>
      <c r="G75" s="32">
        <v>1</v>
      </c>
      <c r="H75" s="32">
        <f t="shared" si="4"/>
        <v>528079</v>
      </c>
      <c r="I75" s="32">
        <f t="shared" si="5"/>
        <v>661780</v>
      </c>
      <c r="J75" s="32">
        <f t="shared" si="6"/>
        <v>1189859</v>
      </c>
      <c r="K75" s="51"/>
    </row>
    <row r="76" spans="1:24" ht="43.2"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3.2" hidden="1">
      <c r="A77" s="27">
        <v>69</v>
      </c>
      <c r="B77" s="44" t="s">
        <v>157</v>
      </c>
      <c r="C77" s="45" t="s">
        <v>158</v>
      </c>
      <c r="D77" s="46" t="s">
        <v>66</v>
      </c>
      <c r="E77" s="31">
        <v>2276991</v>
      </c>
      <c r="F77" s="31">
        <v>122902</v>
      </c>
      <c r="G77" s="32"/>
      <c r="H77" s="32">
        <f t="shared" si="4"/>
        <v>0</v>
      </c>
      <c r="I77" s="32">
        <f t="shared" si="5"/>
        <v>0</v>
      </c>
      <c r="J77" s="32">
        <f t="shared" si="6"/>
        <v>0</v>
      </c>
      <c r="K77" s="51"/>
    </row>
    <row r="78" spans="1:24" ht="43.2" hidden="1">
      <c r="A78" s="27">
        <v>70</v>
      </c>
      <c r="B78" s="41" t="s">
        <v>159</v>
      </c>
      <c r="C78" s="42" t="s">
        <v>154</v>
      </c>
      <c r="D78" s="43" t="s">
        <v>66</v>
      </c>
      <c r="E78" s="31">
        <v>953539</v>
      </c>
      <c r="F78" s="31">
        <v>667386</v>
      </c>
      <c r="G78" s="32"/>
      <c r="H78" s="32">
        <f t="shared" si="4"/>
        <v>0</v>
      </c>
      <c r="I78" s="32">
        <f t="shared" si="5"/>
        <v>0</v>
      </c>
      <c r="J78" s="32">
        <f t="shared" si="6"/>
        <v>0</v>
      </c>
      <c r="K78" s="52"/>
    </row>
    <row r="79" spans="1:24" ht="43.2" hidden="1">
      <c r="A79" s="27">
        <v>71</v>
      </c>
      <c r="B79" s="41" t="s">
        <v>160</v>
      </c>
      <c r="C79" s="42" t="s">
        <v>161</v>
      </c>
      <c r="D79" s="43" t="s">
        <v>66</v>
      </c>
      <c r="E79" s="31">
        <v>1340553</v>
      </c>
      <c r="F79" s="31">
        <v>1334772</v>
      </c>
      <c r="G79" s="32"/>
      <c r="H79" s="32">
        <f t="shared" si="4"/>
        <v>0</v>
      </c>
      <c r="I79" s="32">
        <f t="shared" si="5"/>
        <v>0</v>
      </c>
      <c r="J79" s="32">
        <f t="shared" si="6"/>
        <v>0</v>
      </c>
      <c r="K79" s="52"/>
    </row>
    <row r="80" spans="1:24" ht="43.2" hidden="1">
      <c r="A80" s="27">
        <v>72</v>
      </c>
      <c r="B80" s="41" t="s">
        <v>162</v>
      </c>
      <c r="C80" s="42" t="s">
        <v>163</v>
      </c>
      <c r="D80" s="43" t="s">
        <v>66</v>
      </c>
      <c r="E80" s="31">
        <v>2732457</v>
      </c>
      <c r="F80" s="31">
        <v>2669545</v>
      </c>
      <c r="G80" s="32"/>
      <c r="H80" s="32">
        <f t="shared" si="4"/>
        <v>0</v>
      </c>
      <c r="I80" s="32">
        <f t="shared" si="5"/>
        <v>0</v>
      </c>
      <c r="J80" s="32">
        <f t="shared" si="6"/>
        <v>0</v>
      </c>
      <c r="K80" s="52"/>
    </row>
    <row r="81" spans="1:24" ht="43.2" hidden="1">
      <c r="A81" s="27">
        <v>73</v>
      </c>
      <c r="B81" s="41" t="s">
        <v>164</v>
      </c>
      <c r="C81" s="42" t="s">
        <v>165</v>
      </c>
      <c r="D81" s="43" t="s">
        <v>66</v>
      </c>
      <c r="E81" s="31">
        <v>4958659</v>
      </c>
      <c r="F81" s="31">
        <v>5339090</v>
      </c>
      <c r="G81" s="32"/>
      <c r="H81" s="32">
        <f t="shared" si="4"/>
        <v>0</v>
      </c>
      <c r="I81" s="32">
        <f t="shared" si="5"/>
        <v>0</v>
      </c>
      <c r="J81" s="32">
        <f t="shared" si="6"/>
        <v>0</v>
      </c>
      <c r="K81" s="52"/>
    </row>
    <row r="82" spans="1:24" ht="28.8" hidden="1">
      <c r="A82" s="27">
        <v>74</v>
      </c>
      <c r="B82" s="41" t="s">
        <v>166</v>
      </c>
      <c r="C82" s="42" t="s">
        <v>167</v>
      </c>
      <c r="D82" s="43" t="s">
        <v>66</v>
      </c>
      <c r="E82" s="31">
        <v>245196</v>
      </c>
      <c r="F82" s="31">
        <v>30575</v>
      </c>
      <c r="G82" s="32"/>
      <c r="H82" s="32">
        <f t="shared" si="4"/>
        <v>0</v>
      </c>
      <c r="I82" s="32">
        <f t="shared" si="5"/>
        <v>0</v>
      </c>
      <c r="J82" s="32">
        <f t="shared" si="6"/>
        <v>0</v>
      </c>
      <c r="K82" s="52"/>
    </row>
    <row r="83" spans="1:24" ht="28.8">
      <c r="A83" s="27">
        <v>75</v>
      </c>
      <c r="B83" s="44" t="s">
        <v>168</v>
      </c>
      <c r="C83" s="45" t="s">
        <v>169</v>
      </c>
      <c r="D83" s="46" t="s">
        <v>66</v>
      </c>
      <c r="E83" s="31">
        <v>325150</v>
      </c>
      <c r="F83" s="31">
        <v>30575</v>
      </c>
      <c r="G83" s="32">
        <v>1</v>
      </c>
      <c r="H83" s="32">
        <f t="shared" si="4"/>
        <v>325150</v>
      </c>
      <c r="I83" s="32">
        <f t="shared" si="5"/>
        <v>30575</v>
      </c>
      <c r="J83" s="32">
        <f t="shared" si="6"/>
        <v>355725</v>
      </c>
      <c r="K83" s="51"/>
    </row>
    <row r="84" spans="1:24" ht="28.8" hidden="1">
      <c r="A84" s="27">
        <v>76</v>
      </c>
      <c r="B84" s="44" t="s">
        <v>170</v>
      </c>
      <c r="C84" s="45" t="s">
        <v>171</v>
      </c>
      <c r="D84" s="46" t="s">
        <v>66</v>
      </c>
      <c r="E84" s="31">
        <v>532512</v>
      </c>
      <c r="F84" s="31">
        <v>30575</v>
      </c>
      <c r="G84" s="32">
        <v>0</v>
      </c>
      <c r="H84" s="32">
        <f t="shared" si="4"/>
        <v>0</v>
      </c>
      <c r="I84" s="32">
        <f t="shared" si="5"/>
        <v>0</v>
      </c>
      <c r="J84" s="32">
        <f t="shared" si="6"/>
        <v>0</v>
      </c>
      <c r="K84" s="51"/>
    </row>
    <row r="85" spans="1:24" ht="28.8" hidden="1">
      <c r="A85" s="27">
        <v>77</v>
      </c>
      <c r="B85" s="41" t="s">
        <v>172</v>
      </c>
      <c r="C85" s="42" t="s">
        <v>173</v>
      </c>
      <c r="D85" s="43" t="s">
        <v>66</v>
      </c>
      <c r="E85" s="31">
        <v>800084</v>
      </c>
      <c r="F85" s="31">
        <v>30575</v>
      </c>
      <c r="G85" s="32"/>
      <c r="H85" s="32">
        <f t="shared" si="4"/>
        <v>0</v>
      </c>
      <c r="I85" s="32">
        <f t="shared" si="5"/>
        <v>0</v>
      </c>
      <c r="J85" s="32">
        <f t="shared" si="6"/>
        <v>0</v>
      </c>
      <c r="K85" s="52"/>
    </row>
    <row r="86" spans="1:24" ht="28.8" hidden="1">
      <c r="A86" s="27">
        <v>78</v>
      </c>
      <c r="B86" s="41" t="s">
        <v>174</v>
      </c>
      <c r="C86" s="59" t="s">
        <v>175</v>
      </c>
      <c r="D86" s="43" t="s">
        <v>66</v>
      </c>
      <c r="E86" s="31">
        <v>630557</v>
      </c>
      <c r="F86" s="31">
        <v>30797</v>
      </c>
      <c r="G86" s="32"/>
      <c r="H86" s="32">
        <f t="shared" si="4"/>
        <v>0</v>
      </c>
      <c r="I86" s="32">
        <f t="shared" si="5"/>
        <v>0</v>
      </c>
      <c r="J86" s="32">
        <f t="shared" si="6"/>
        <v>0</v>
      </c>
      <c r="K86" s="52"/>
    </row>
    <row r="87" spans="1:24" ht="28.8"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28.8"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28.8"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idden="1">
      <c r="A90" s="27">
        <v>82</v>
      </c>
      <c r="B90" s="41" t="s">
        <v>182</v>
      </c>
      <c r="C90" s="42" t="s">
        <v>183</v>
      </c>
      <c r="D90" s="43" t="s">
        <v>184</v>
      </c>
      <c r="E90" s="31">
        <v>0</v>
      </c>
      <c r="F90" s="31">
        <v>6673862</v>
      </c>
      <c r="G90" s="33"/>
      <c r="H90" s="32">
        <f t="shared" si="4"/>
        <v>0</v>
      </c>
      <c r="I90" s="32">
        <f t="shared" si="5"/>
        <v>0</v>
      </c>
      <c r="J90" s="32">
        <f t="shared" si="6"/>
        <v>0</v>
      </c>
      <c r="K90" s="51"/>
    </row>
    <row r="91" spans="1:24" ht="28.8"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28.8"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28.8" hidden="1">
      <c r="A93" s="27">
        <v>85</v>
      </c>
      <c r="B93" s="60" t="s">
        <v>189</v>
      </c>
      <c r="C93" s="42" t="s">
        <v>190</v>
      </c>
      <c r="D93" s="61" t="s">
        <v>66</v>
      </c>
      <c r="E93" s="31">
        <v>2584250</v>
      </c>
      <c r="F93" s="31">
        <v>179950</v>
      </c>
      <c r="G93" s="32"/>
      <c r="H93" s="32">
        <f t="shared" si="4"/>
        <v>0</v>
      </c>
      <c r="I93" s="32">
        <f t="shared" si="5"/>
        <v>0</v>
      </c>
      <c r="J93" s="32">
        <f t="shared" si="6"/>
        <v>0</v>
      </c>
      <c r="K93" s="52"/>
    </row>
    <row r="94" spans="1:24" ht="28.8" hidden="1">
      <c r="A94" s="27">
        <v>86</v>
      </c>
      <c r="B94" s="60" t="s">
        <v>191</v>
      </c>
      <c r="C94" s="42" t="s">
        <v>192</v>
      </c>
      <c r="D94" s="61" t="s">
        <v>66</v>
      </c>
      <c r="E94" s="31">
        <v>3090763</v>
      </c>
      <c r="F94" s="31">
        <v>177775</v>
      </c>
      <c r="G94" s="32"/>
      <c r="H94" s="32">
        <f t="shared" si="4"/>
        <v>0</v>
      </c>
      <c r="I94" s="32">
        <f t="shared" si="5"/>
        <v>0</v>
      </c>
      <c r="J94" s="32">
        <f t="shared" si="6"/>
        <v>0</v>
      </c>
      <c r="K94" s="52"/>
    </row>
    <row r="95" spans="1:24"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28.8"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28.8"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28.8"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28.8">
      <c r="A100" s="27">
        <v>92</v>
      </c>
      <c r="B100" s="64" t="s">
        <v>204</v>
      </c>
      <c r="C100" s="45" t="s">
        <v>205</v>
      </c>
      <c r="D100" s="63" t="s">
        <v>66</v>
      </c>
      <c r="E100" s="31">
        <v>224169</v>
      </c>
      <c r="F100" s="31">
        <v>54833</v>
      </c>
      <c r="G100" s="32">
        <v>1</v>
      </c>
      <c r="H100" s="32">
        <f t="shared" si="4"/>
        <v>224169</v>
      </c>
      <c r="I100" s="32">
        <f t="shared" si="5"/>
        <v>54833</v>
      </c>
      <c r="J100" s="32">
        <f t="shared" si="6"/>
        <v>279002</v>
      </c>
      <c r="K100" s="51"/>
      <c r="M100" s="11" t="s">
        <v>206</v>
      </c>
      <c r="N100" s="11"/>
      <c r="O100" s="11" t="s">
        <v>207</v>
      </c>
    </row>
    <row r="101" spans="1:15" ht="28.8"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28.8"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28.8"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28.8"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28.8"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28.8"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28.8"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28.8"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28.8"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3.2"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3.2"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3.2"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3.2"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3.2"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28.8"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28.8"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28.8"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28.8"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28.8"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28.8"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28.8"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28.8"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28.8"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28.8"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28.8"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28.8"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28.8"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28.8"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28.8"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28.8"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28.8"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28.8"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3.2"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43.2"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3.2"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28.8"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3.2"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28.8"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28.8"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28.8">
      <c r="A141" s="27">
        <v>133</v>
      </c>
      <c r="B141" s="110" t="s">
        <v>289</v>
      </c>
      <c r="C141" s="45" t="s">
        <v>290</v>
      </c>
      <c r="D141" s="63" t="s">
        <v>17</v>
      </c>
      <c r="E141" s="31">
        <v>12045</v>
      </c>
      <c r="F141" s="31">
        <v>1407</v>
      </c>
      <c r="G141" s="31">
        <v>5</v>
      </c>
      <c r="H141" s="32">
        <f t="shared" si="7"/>
        <v>60225</v>
      </c>
      <c r="I141" s="32">
        <f t="shared" si="8"/>
        <v>7035</v>
      </c>
      <c r="J141" s="32">
        <f t="shared" si="9"/>
        <v>67260</v>
      </c>
      <c r="K141" s="51"/>
    </row>
    <row r="142" spans="1:12" ht="28.8"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28.8"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28.8"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3.2"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3.2"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28.8" hidden="1">
      <c r="A147" s="27">
        <v>139</v>
      </c>
      <c r="B147" s="66" t="s">
        <v>301</v>
      </c>
      <c r="C147" s="42" t="s">
        <v>302</v>
      </c>
      <c r="D147" s="61" t="s">
        <v>17</v>
      </c>
      <c r="E147" s="31">
        <v>0</v>
      </c>
      <c r="F147" s="31">
        <v>1817</v>
      </c>
      <c r="G147" s="33"/>
      <c r="H147" s="32">
        <f t="shared" si="7"/>
        <v>0</v>
      </c>
      <c r="I147" s="32">
        <f t="shared" si="8"/>
        <v>0</v>
      </c>
      <c r="J147" s="32">
        <f t="shared" si="9"/>
        <v>0</v>
      </c>
      <c r="K147" s="51"/>
    </row>
    <row r="148" spans="1:24"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43.2"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3.2"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3.2"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3.2"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3.2"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3.2"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3.2"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3.2"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3.2"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3.2"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28.8"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57.6"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28.8"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28.8"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28.8"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28.8"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28.8"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28.8"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28.8"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28.8"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28.8"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28.8"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28.8"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28.8"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28.8"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28.8"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28.8"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28.8"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28.8"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28.8"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28.8"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28.8"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28.8"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28.8"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28.8"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28.8"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28.8"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28.8"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28.8"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28.8"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28.8"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28.8"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28.8"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28.8"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28.8"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28.8"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28.8"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28.8"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28.8"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28.8"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28.8"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28.8"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28.8"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28.8" hidden="1">
      <c r="A214" s="27">
        <v>206</v>
      </c>
      <c r="B214" s="105" t="s">
        <v>437</v>
      </c>
      <c r="C214" s="93" t="s">
        <v>438</v>
      </c>
      <c r="D214" s="94" t="s">
        <v>66</v>
      </c>
      <c r="E214" s="58">
        <v>134381</v>
      </c>
      <c r="F214" s="58">
        <v>34271</v>
      </c>
      <c r="G214" s="32">
        <v>0</v>
      </c>
      <c r="H214" s="32">
        <f t="shared" si="10"/>
        <v>0</v>
      </c>
      <c r="I214" s="32">
        <f t="shared" si="11"/>
        <v>0</v>
      </c>
      <c r="J214" s="32">
        <f t="shared" si="12"/>
        <v>0</v>
      </c>
      <c r="K214" s="51"/>
    </row>
    <row r="215" spans="1:11" ht="28.8" hidden="1">
      <c r="A215" s="27">
        <v>207</v>
      </c>
      <c r="B215" s="104" t="s">
        <v>439</v>
      </c>
      <c r="C215" s="93" t="s">
        <v>440</v>
      </c>
      <c r="D215" s="94" t="s">
        <v>66</v>
      </c>
      <c r="E215" s="58">
        <v>299773</v>
      </c>
      <c r="F215" s="58">
        <v>34271</v>
      </c>
      <c r="G215" s="32">
        <v>0</v>
      </c>
      <c r="H215" s="32">
        <f t="shared" si="10"/>
        <v>0</v>
      </c>
      <c r="I215" s="32">
        <f t="shared" si="11"/>
        <v>0</v>
      </c>
      <c r="J215" s="32">
        <f t="shared" si="12"/>
        <v>0</v>
      </c>
      <c r="K215" s="51"/>
    </row>
    <row r="216" spans="1:11"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idden="1">
      <c r="A217" s="27">
        <v>209</v>
      </c>
      <c r="B217" s="78" t="s">
        <v>443</v>
      </c>
      <c r="C217" s="42" t="s">
        <v>444</v>
      </c>
      <c r="D217" s="79" t="s">
        <v>77</v>
      </c>
      <c r="E217" s="31">
        <v>0</v>
      </c>
      <c r="F217" s="31">
        <v>46090</v>
      </c>
      <c r="G217" s="32"/>
      <c r="H217" s="32">
        <f t="shared" si="10"/>
        <v>0</v>
      </c>
      <c r="I217" s="32">
        <f t="shared" si="11"/>
        <v>0</v>
      </c>
      <c r="J217" s="32">
        <f t="shared" si="12"/>
        <v>0</v>
      </c>
      <c r="K217" s="51"/>
    </row>
    <row r="218" spans="1:11" ht="28.8" hidden="1">
      <c r="A218" s="27">
        <v>210</v>
      </c>
      <c r="B218" s="80" t="s">
        <v>445</v>
      </c>
      <c r="C218" s="42" t="s">
        <v>446</v>
      </c>
      <c r="D218" s="79" t="s">
        <v>66</v>
      </c>
      <c r="E218" s="31">
        <v>89312</v>
      </c>
      <c r="F218" s="31">
        <v>24505</v>
      </c>
      <c r="G218" s="32"/>
      <c r="H218" s="32">
        <f t="shared" si="10"/>
        <v>0</v>
      </c>
      <c r="I218" s="32">
        <f t="shared" si="11"/>
        <v>0</v>
      </c>
      <c r="J218" s="32">
        <f t="shared" si="12"/>
        <v>0</v>
      </c>
      <c r="K218" s="52"/>
    </row>
    <row r="219" spans="1:11" hidden="1">
      <c r="A219" s="27">
        <v>211</v>
      </c>
      <c r="B219" s="80" t="s">
        <v>447</v>
      </c>
      <c r="C219" s="42" t="s">
        <v>448</v>
      </c>
      <c r="D219" s="79" t="s">
        <v>449</v>
      </c>
      <c r="E219" s="31">
        <v>4201991</v>
      </c>
      <c r="F219" s="31">
        <v>567240</v>
      </c>
      <c r="G219" s="32"/>
      <c r="H219" s="32">
        <f t="shared" si="10"/>
        <v>0</v>
      </c>
      <c r="I219" s="32">
        <f t="shared" si="11"/>
        <v>0</v>
      </c>
      <c r="J219" s="32">
        <f t="shared" si="12"/>
        <v>0</v>
      </c>
      <c r="K219" s="52"/>
    </row>
    <row r="220" spans="1:11" ht="28.8" hidden="1">
      <c r="A220" s="27">
        <v>212</v>
      </c>
      <c r="B220" s="80" t="s">
        <v>450</v>
      </c>
      <c r="C220" s="42" t="s">
        <v>451</v>
      </c>
      <c r="D220" s="79" t="s">
        <v>17</v>
      </c>
      <c r="E220" s="31">
        <v>6616</v>
      </c>
      <c r="F220" s="31">
        <v>2647</v>
      </c>
      <c r="G220" s="32"/>
      <c r="H220" s="32">
        <f t="shared" si="10"/>
        <v>0</v>
      </c>
      <c r="I220" s="32">
        <f t="shared" si="11"/>
        <v>0</v>
      </c>
      <c r="J220" s="32">
        <f t="shared" si="12"/>
        <v>0</v>
      </c>
      <c r="K220" s="52"/>
    </row>
    <row r="221" spans="1:11" ht="28.8" hidden="1">
      <c r="A221" s="27">
        <v>213</v>
      </c>
      <c r="B221" s="80" t="s">
        <v>452</v>
      </c>
      <c r="C221" s="42" t="s">
        <v>453</v>
      </c>
      <c r="D221" s="79" t="s">
        <v>66</v>
      </c>
      <c r="E221" s="31">
        <v>45483</v>
      </c>
      <c r="F221" s="31">
        <v>54833</v>
      </c>
      <c r="G221" s="32"/>
      <c r="H221" s="32">
        <f t="shared" si="10"/>
        <v>0</v>
      </c>
      <c r="I221" s="32">
        <f t="shared" si="11"/>
        <v>0</v>
      </c>
      <c r="J221" s="32">
        <f t="shared" si="12"/>
        <v>0</v>
      </c>
      <c r="K221" s="52"/>
    </row>
    <row r="222" spans="1:11" hidden="1">
      <c r="A222" s="27">
        <v>214</v>
      </c>
      <c r="B222" s="80" t="s">
        <v>454</v>
      </c>
      <c r="C222" s="42" t="s">
        <v>455</v>
      </c>
      <c r="D222" s="79" t="s">
        <v>456</v>
      </c>
      <c r="E222" s="31">
        <v>0</v>
      </c>
      <c r="F222" s="31">
        <v>756320</v>
      </c>
      <c r="G222" s="32"/>
      <c r="H222" s="32">
        <f t="shared" si="10"/>
        <v>0</v>
      </c>
      <c r="I222" s="32">
        <f t="shared" si="11"/>
        <v>0</v>
      </c>
      <c r="J222" s="32">
        <f t="shared" si="12"/>
        <v>0</v>
      </c>
      <c r="K222" s="52"/>
    </row>
    <row r="223" spans="1:11" ht="43.2" hidden="1">
      <c r="A223" s="27">
        <v>215</v>
      </c>
      <c r="B223" s="80" t="s">
        <v>457</v>
      </c>
      <c r="C223" s="42" t="s">
        <v>458</v>
      </c>
      <c r="D223" s="79" t="s">
        <v>66</v>
      </c>
      <c r="E223" s="31">
        <v>12715</v>
      </c>
      <c r="F223" s="31">
        <v>1891</v>
      </c>
      <c r="G223" s="32"/>
      <c r="H223" s="32">
        <f t="shared" si="10"/>
        <v>0</v>
      </c>
      <c r="I223" s="32">
        <f t="shared" si="11"/>
        <v>0</v>
      </c>
      <c r="J223" s="32">
        <f t="shared" si="12"/>
        <v>0</v>
      </c>
      <c r="K223" s="52"/>
    </row>
    <row r="224" spans="1:11" ht="43.2" hidden="1">
      <c r="A224" s="27">
        <v>216</v>
      </c>
      <c r="B224" s="80" t="s">
        <v>459</v>
      </c>
      <c r="C224" s="42" t="s">
        <v>460</v>
      </c>
      <c r="D224" s="79" t="s">
        <v>66</v>
      </c>
      <c r="E224" s="31">
        <v>1602235</v>
      </c>
      <c r="F224" s="31">
        <v>397068</v>
      </c>
      <c r="G224" s="32"/>
      <c r="H224" s="32">
        <f t="shared" si="10"/>
        <v>0</v>
      </c>
      <c r="I224" s="32">
        <f t="shared" si="11"/>
        <v>0</v>
      </c>
      <c r="J224" s="32">
        <f t="shared" si="12"/>
        <v>0</v>
      </c>
      <c r="K224" s="52"/>
    </row>
    <row r="225" spans="1:13" ht="28.8">
      <c r="A225" s="27">
        <v>217</v>
      </c>
      <c r="B225" s="92" t="s">
        <v>461</v>
      </c>
      <c r="C225" s="93" t="s">
        <v>462</v>
      </c>
      <c r="D225" s="94" t="s">
        <v>66</v>
      </c>
      <c r="E225" s="58">
        <v>17056</v>
      </c>
      <c r="F225" s="58">
        <v>4736</v>
      </c>
      <c r="G225" s="32">
        <v>20</v>
      </c>
      <c r="H225" s="32">
        <f t="shared" si="10"/>
        <v>341120</v>
      </c>
      <c r="I225" s="32">
        <f t="shared" si="11"/>
        <v>94720</v>
      </c>
      <c r="J225" s="32">
        <f t="shared" si="12"/>
        <v>435840</v>
      </c>
      <c r="K225" s="52"/>
    </row>
    <row r="226" spans="1:13" ht="43.2" hidden="1">
      <c r="A226" s="27">
        <v>218</v>
      </c>
      <c r="B226" s="92" t="s">
        <v>463</v>
      </c>
      <c r="C226" s="93" t="s">
        <v>464</v>
      </c>
      <c r="D226" s="94" t="s">
        <v>465</v>
      </c>
      <c r="E226" s="56">
        <v>0</v>
      </c>
      <c r="F226" s="56"/>
      <c r="G226" s="32">
        <v>0</v>
      </c>
      <c r="H226" s="32">
        <f t="shared" si="10"/>
        <v>0</v>
      </c>
      <c r="I226" s="32">
        <f t="shared" si="11"/>
        <v>0</v>
      </c>
      <c r="J226" s="32">
        <f t="shared" si="12"/>
        <v>0</v>
      </c>
      <c r="K226" s="52"/>
    </row>
    <row r="227" spans="1:13" ht="43.2" hidden="1">
      <c r="A227" s="27">
        <v>219</v>
      </c>
      <c r="B227" s="81" t="s">
        <v>466</v>
      </c>
      <c r="C227" s="82" t="s">
        <v>467</v>
      </c>
      <c r="D227" s="83" t="s">
        <v>449</v>
      </c>
      <c r="E227" s="31">
        <v>17231661</v>
      </c>
      <c r="F227" s="31">
        <v>357988</v>
      </c>
      <c r="G227" s="84"/>
      <c r="H227" s="32">
        <f t="shared" si="10"/>
        <v>0</v>
      </c>
      <c r="I227" s="32">
        <f t="shared" si="11"/>
        <v>0</v>
      </c>
      <c r="J227" s="32">
        <f t="shared" si="12"/>
        <v>0</v>
      </c>
      <c r="K227" s="51"/>
    </row>
    <row r="228" spans="1:13" ht="43.2" hidden="1">
      <c r="A228" s="27">
        <v>220</v>
      </c>
      <c r="B228" s="81" t="s">
        <v>468</v>
      </c>
      <c r="C228" s="82" t="s">
        <v>469</v>
      </c>
      <c r="D228" s="83" t="s">
        <v>66</v>
      </c>
      <c r="E228" s="31">
        <v>10634391</v>
      </c>
      <c r="F228" s="31">
        <v>89497</v>
      </c>
      <c r="G228" s="32"/>
      <c r="H228" s="32">
        <f t="shared" si="10"/>
        <v>0</v>
      </c>
      <c r="I228" s="32">
        <f t="shared" si="11"/>
        <v>0</v>
      </c>
      <c r="J228" s="32">
        <f t="shared" si="12"/>
        <v>0</v>
      </c>
      <c r="K228" s="51"/>
      <c r="M228" s="11" t="s">
        <v>470</v>
      </c>
    </row>
    <row r="229" spans="1:13" ht="28.8" hidden="1">
      <c r="A229" s="27">
        <v>221</v>
      </c>
      <c r="B229" s="81" t="s">
        <v>471</v>
      </c>
      <c r="C229" s="82" t="s">
        <v>472</v>
      </c>
      <c r="D229" s="83" t="s">
        <v>66</v>
      </c>
      <c r="E229" s="31">
        <v>427857</v>
      </c>
      <c r="F229" s="31">
        <v>419881</v>
      </c>
      <c r="G229" s="32"/>
      <c r="H229" s="32">
        <f t="shared" si="10"/>
        <v>0</v>
      </c>
      <c r="I229" s="32">
        <f t="shared" si="11"/>
        <v>0</v>
      </c>
      <c r="J229" s="32">
        <f t="shared" si="12"/>
        <v>0</v>
      </c>
      <c r="K229" s="51"/>
    </row>
    <row r="230" spans="1:13" hidden="1">
      <c r="A230" s="27">
        <v>222</v>
      </c>
      <c r="B230" s="81" t="s">
        <v>473</v>
      </c>
      <c r="C230" s="82" t="s">
        <v>474</v>
      </c>
      <c r="D230" s="83" t="s">
        <v>17</v>
      </c>
      <c r="E230" s="31">
        <v>6576</v>
      </c>
      <c r="F230" s="31">
        <v>931</v>
      </c>
      <c r="G230" s="32"/>
      <c r="H230" s="32">
        <f t="shared" si="10"/>
        <v>0</v>
      </c>
      <c r="I230" s="32">
        <f t="shared" si="11"/>
        <v>0</v>
      </c>
      <c r="J230" s="32">
        <f t="shared" si="12"/>
        <v>0</v>
      </c>
      <c r="K230" s="51"/>
    </row>
    <row r="231" spans="1:13" hidden="1">
      <c r="A231" s="27">
        <v>223</v>
      </c>
      <c r="B231" s="81" t="s">
        <v>475</v>
      </c>
      <c r="C231" s="82" t="s">
        <v>476</v>
      </c>
      <c r="D231" s="83" t="s">
        <v>477</v>
      </c>
      <c r="E231" s="31">
        <v>618120</v>
      </c>
      <c r="F231" s="31">
        <v>52250</v>
      </c>
      <c r="G231" s="32"/>
      <c r="H231" s="32">
        <f t="shared" si="10"/>
        <v>0</v>
      </c>
      <c r="I231" s="32">
        <f t="shared" si="11"/>
        <v>0</v>
      </c>
      <c r="J231" s="32">
        <f t="shared" si="12"/>
        <v>0</v>
      </c>
      <c r="K231" s="52"/>
    </row>
    <row r="232" spans="1:13" hidden="1">
      <c r="A232" s="27">
        <v>224</v>
      </c>
      <c r="B232" s="81" t="s">
        <v>478</v>
      </c>
      <c r="C232" s="82" t="s">
        <v>479</v>
      </c>
      <c r="D232" s="83" t="s">
        <v>477</v>
      </c>
      <c r="E232" s="31">
        <v>618120</v>
      </c>
      <c r="F232" s="31">
        <v>52250</v>
      </c>
      <c r="G232" s="32"/>
      <c r="H232" s="32">
        <f t="shared" si="10"/>
        <v>0</v>
      </c>
      <c r="I232" s="32">
        <f t="shared" si="11"/>
        <v>0</v>
      </c>
      <c r="J232" s="32">
        <f t="shared" si="12"/>
        <v>0</v>
      </c>
      <c r="K232" s="52"/>
    </row>
    <row r="233" spans="1:13" hidden="1">
      <c r="A233" s="27">
        <v>225</v>
      </c>
      <c r="B233" s="81" t="s">
        <v>480</v>
      </c>
      <c r="C233" s="82" t="s">
        <v>481</v>
      </c>
      <c r="D233" s="83" t="s">
        <v>477</v>
      </c>
      <c r="E233" s="31">
        <v>247248</v>
      </c>
      <c r="F233" s="31">
        <v>52250</v>
      </c>
      <c r="G233" s="32"/>
      <c r="H233" s="32">
        <f t="shared" si="10"/>
        <v>0</v>
      </c>
      <c r="I233" s="32">
        <f t="shared" si="11"/>
        <v>0</v>
      </c>
      <c r="J233" s="32">
        <f t="shared" si="12"/>
        <v>0</v>
      </c>
      <c r="K233" s="52"/>
    </row>
    <row r="234" spans="1:13" hidden="1">
      <c r="A234" s="27">
        <v>226</v>
      </c>
      <c r="B234" s="81" t="s">
        <v>482</v>
      </c>
      <c r="C234" s="82" t="s">
        <v>483</v>
      </c>
      <c r="D234" s="83" t="s">
        <v>477</v>
      </c>
      <c r="E234" s="31">
        <v>108878</v>
      </c>
      <c r="F234" s="31">
        <v>9500</v>
      </c>
      <c r="G234" s="32"/>
      <c r="H234" s="32">
        <f t="shared" si="10"/>
        <v>0</v>
      </c>
      <c r="I234" s="32">
        <f t="shared" si="11"/>
        <v>0</v>
      </c>
      <c r="J234" s="32">
        <f t="shared" si="12"/>
        <v>0</v>
      </c>
      <c r="K234" s="52"/>
    </row>
    <row r="235" spans="1:13" hidden="1">
      <c r="A235" s="27">
        <v>227</v>
      </c>
      <c r="B235" s="81" t="s">
        <v>484</v>
      </c>
      <c r="C235" s="82" t="s">
        <v>485</v>
      </c>
      <c r="D235" s="83" t="s">
        <v>477</v>
      </c>
      <c r="E235" s="31">
        <v>514696</v>
      </c>
      <c r="F235" s="31">
        <v>52250</v>
      </c>
      <c r="G235" s="32"/>
      <c r="H235" s="32">
        <f t="shared" si="10"/>
        <v>0</v>
      </c>
      <c r="I235" s="32">
        <f t="shared" si="11"/>
        <v>0</v>
      </c>
      <c r="J235" s="32">
        <f t="shared" si="12"/>
        <v>0</v>
      </c>
      <c r="K235" s="52"/>
    </row>
    <row r="236" spans="1:13" hidden="1">
      <c r="A236" s="27">
        <v>228</v>
      </c>
      <c r="B236" s="81" t="s">
        <v>486</v>
      </c>
      <c r="C236" s="82" t="s">
        <v>487</v>
      </c>
      <c r="D236" s="83" t="s">
        <v>17</v>
      </c>
      <c r="E236" s="31">
        <v>2631812</v>
      </c>
      <c r="F236" s="31">
        <v>56791</v>
      </c>
      <c r="G236" s="32"/>
      <c r="H236" s="32">
        <f t="shared" si="10"/>
        <v>0</v>
      </c>
      <c r="I236" s="32">
        <f t="shared" si="11"/>
        <v>0</v>
      </c>
      <c r="J236" s="32">
        <f t="shared" si="12"/>
        <v>0</v>
      </c>
      <c r="K236" s="52"/>
    </row>
    <row r="237" spans="1:13" hidden="1">
      <c r="A237" s="27">
        <v>229</v>
      </c>
      <c r="B237" s="81" t="s">
        <v>488</v>
      </c>
      <c r="C237" s="82" t="s">
        <v>489</v>
      </c>
      <c r="D237" s="83" t="s">
        <v>17</v>
      </c>
      <c r="E237" s="31">
        <v>67872</v>
      </c>
      <c r="F237" s="31">
        <v>39568</v>
      </c>
      <c r="G237" s="32"/>
      <c r="H237" s="32">
        <f t="shared" si="10"/>
        <v>0</v>
      </c>
      <c r="I237" s="32">
        <f t="shared" si="11"/>
        <v>0</v>
      </c>
      <c r="J237" s="32">
        <f t="shared" si="12"/>
        <v>0</v>
      </c>
      <c r="K237" s="52"/>
    </row>
    <row r="238" spans="1:13" hidden="1">
      <c r="A238" s="27">
        <v>230</v>
      </c>
      <c r="B238" s="81" t="s">
        <v>490</v>
      </c>
      <c r="C238" s="82" t="s">
        <v>491</v>
      </c>
      <c r="D238" s="83" t="s">
        <v>17</v>
      </c>
      <c r="E238" s="31">
        <v>99990</v>
      </c>
      <c r="F238" s="31">
        <v>39568</v>
      </c>
      <c r="G238" s="32"/>
      <c r="H238" s="32">
        <f t="shared" si="10"/>
        <v>0</v>
      </c>
      <c r="I238" s="32">
        <f t="shared" si="11"/>
        <v>0</v>
      </c>
      <c r="J238" s="32">
        <f t="shared" si="12"/>
        <v>0</v>
      </c>
      <c r="K238" s="52"/>
    </row>
    <row r="239" spans="1:13" ht="28.8" hidden="1">
      <c r="A239" s="27">
        <v>231</v>
      </c>
      <c r="B239" s="81" t="s">
        <v>492</v>
      </c>
      <c r="C239" s="82" t="s">
        <v>493</v>
      </c>
      <c r="D239" s="83" t="s">
        <v>129</v>
      </c>
      <c r="E239" s="31">
        <v>73528</v>
      </c>
      <c r="F239" s="31">
        <v>39568</v>
      </c>
      <c r="G239" s="32"/>
      <c r="H239" s="32">
        <f t="shared" si="10"/>
        <v>0</v>
      </c>
      <c r="I239" s="32">
        <f t="shared" si="11"/>
        <v>0</v>
      </c>
      <c r="J239" s="32">
        <f t="shared" si="12"/>
        <v>0</v>
      </c>
      <c r="K239" s="52"/>
    </row>
    <row r="240" spans="1:13" ht="28.8" hidden="1">
      <c r="A240" s="27">
        <v>232</v>
      </c>
      <c r="B240" s="81" t="s">
        <v>494</v>
      </c>
      <c r="C240" s="82" t="s">
        <v>495</v>
      </c>
      <c r="D240" s="83" t="s">
        <v>17</v>
      </c>
      <c r="E240" s="31">
        <v>133825</v>
      </c>
      <c r="F240" s="31">
        <v>41895</v>
      </c>
      <c r="G240" s="32"/>
      <c r="H240" s="32">
        <f t="shared" si="10"/>
        <v>0</v>
      </c>
      <c r="I240" s="32">
        <f t="shared" si="11"/>
        <v>0</v>
      </c>
      <c r="J240" s="32">
        <f t="shared" si="12"/>
        <v>0</v>
      </c>
      <c r="K240" s="52"/>
    </row>
    <row r="241" spans="1:11" hidden="1">
      <c r="A241" s="27">
        <v>233</v>
      </c>
      <c r="B241" s="81" t="s">
        <v>496</v>
      </c>
      <c r="C241" s="82" t="s">
        <v>497</v>
      </c>
      <c r="D241" s="83" t="s">
        <v>17</v>
      </c>
      <c r="E241" s="31">
        <v>149985</v>
      </c>
      <c r="F241" s="31">
        <v>41895</v>
      </c>
      <c r="G241" s="32"/>
      <c r="H241" s="32">
        <f t="shared" si="10"/>
        <v>0</v>
      </c>
      <c r="I241" s="32">
        <f t="shared" si="11"/>
        <v>0</v>
      </c>
      <c r="J241" s="32">
        <f t="shared" si="12"/>
        <v>0</v>
      </c>
      <c r="K241" s="52"/>
    </row>
    <row r="242" spans="1:11" hidden="1">
      <c r="A242" s="27">
        <v>234</v>
      </c>
      <c r="B242" s="81" t="s">
        <v>498</v>
      </c>
      <c r="C242" s="82" t="s">
        <v>499</v>
      </c>
      <c r="D242" s="83" t="s">
        <v>17</v>
      </c>
      <c r="E242" s="31">
        <v>25250</v>
      </c>
      <c r="F242" s="31">
        <v>1862</v>
      </c>
      <c r="G242" s="32"/>
      <c r="H242" s="32">
        <f t="shared" si="10"/>
        <v>0</v>
      </c>
      <c r="I242" s="32">
        <f t="shared" si="11"/>
        <v>0</v>
      </c>
      <c r="J242" s="32">
        <f t="shared" si="12"/>
        <v>0</v>
      </c>
      <c r="K242" s="51"/>
    </row>
    <row r="243" spans="1:11" hidden="1">
      <c r="A243" s="27">
        <v>235</v>
      </c>
      <c r="B243" s="81" t="s">
        <v>500</v>
      </c>
      <c r="C243" s="82" t="s">
        <v>501</v>
      </c>
      <c r="D243" s="83" t="s">
        <v>77</v>
      </c>
      <c r="E243" s="31">
        <v>0</v>
      </c>
      <c r="F243" s="31">
        <v>9070</v>
      </c>
      <c r="G243" s="32"/>
      <c r="H243" s="32">
        <f t="shared" si="10"/>
        <v>0</v>
      </c>
      <c r="I243" s="32">
        <f t="shared" si="11"/>
        <v>0</v>
      </c>
      <c r="J243" s="32">
        <f t="shared" si="12"/>
        <v>0</v>
      </c>
      <c r="K243" s="51"/>
    </row>
    <row r="244" spans="1:11" hidden="1">
      <c r="A244" s="27">
        <v>236</v>
      </c>
      <c r="B244" s="81" t="s">
        <v>502</v>
      </c>
      <c r="C244" s="82" t="s">
        <v>503</v>
      </c>
      <c r="D244" s="83" t="s">
        <v>77</v>
      </c>
      <c r="E244" s="31">
        <v>0</v>
      </c>
      <c r="F244" s="31">
        <v>2220</v>
      </c>
      <c r="G244" s="32"/>
      <c r="H244" s="32">
        <f t="shared" si="10"/>
        <v>0</v>
      </c>
      <c r="I244" s="32">
        <f t="shared" si="11"/>
        <v>0</v>
      </c>
      <c r="J244" s="32">
        <f t="shared" si="12"/>
        <v>0</v>
      </c>
      <c r="K244" s="51"/>
    </row>
    <row r="245" spans="1:11" hidden="1">
      <c r="A245" s="27">
        <v>237</v>
      </c>
      <c r="B245" s="81" t="s">
        <v>504</v>
      </c>
      <c r="C245" s="82" t="s">
        <v>505</v>
      </c>
      <c r="D245" s="83" t="s">
        <v>506</v>
      </c>
      <c r="E245" s="31">
        <v>184073</v>
      </c>
      <c r="F245" s="31">
        <v>73549</v>
      </c>
      <c r="G245" s="32"/>
      <c r="H245" s="32">
        <f t="shared" si="10"/>
        <v>0</v>
      </c>
      <c r="I245" s="32">
        <f t="shared" si="11"/>
        <v>0</v>
      </c>
      <c r="J245" s="32">
        <f t="shared" si="12"/>
        <v>0</v>
      </c>
      <c r="K245" s="52"/>
    </row>
    <row r="246" spans="1:11" hidden="1">
      <c r="A246" s="27">
        <v>238</v>
      </c>
      <c r="B246" s="81" t="s">
        <v>507</v>
      </c>
      <c r="C246" s="82" t="s">
        <v>508</v>
      </c>
      <c r="D246" s="83" t="s">
        <v>506</v>
      </c>
      <c r="E246" s="31">
        <v>89890</v>
      </c>
      <c r="F246" s="31">
        <v>112651</v>
      </c>
      <c r="G246" s="32"/>
      <c r="H246" s="32">
        <f t="shared" si="10"/>
        <v>0</v>
      </c>
      <c r="I246" s="32">
        <f t="shared" si="11"/>
        <v>0</v>
      </c>
      <c r="J246" s="32">
        <f t="shared" si="12"/>
        <v>0</v>
      </c>
      <c r="K246" s="52"/>
    </row>
    <row r="247" spans="1:11" hidden="1">
      <c r="A247" s="27">
        <v>239</v>
      </c>
      <c r="B247" s="81" t="s">
        <v>509</v>
      </c>
      <c r="C247" s="82" t="s">
        <v>510</v>
      </c>
      <c r="D247" s="83" t="s">
        <v>506</v>
      </c>
      <c r="E247" s="31">
        <v>237350</v>
      </c>
      <c r="F247" s="31">
        <v>114513</v>
      </c>
      <c r="G247" s="32"/>
      <c r="H247" s="32">
        <f t="shared" si="10"/>
        <v>0</v>
      </c>
      <c r="I247" s="32">
        <f t="shared" si="11"/>
        <v>0</v>
      </c>
      <c r="J247" s="32">
        <f t="shared" si="12"/>
        <v>0</v>
      </c>
      <c r="K247" s="52"/>
    </row>
    <row r="248" spans="1:11" ht="57.6" hidden="1">
      <c r="A248" s="27">
        <v>240</v>
      </c>
      <c r="B248" s="81" t="s">
        <v>511</v>
      </c>
      <c r="C248" s="82" t="s">
        <v>512</v>
      </c>
      <c r="D248" s="83" t="s">
        <v>129</v>
      </c>
      <c r="E248" s="31">
        <v>173214</v>
      </c>
      <c r="F248" s="31">
        <v>68069</v>
      </c>
      <c r="G248" s="32"/>
      <c r="H248" s="32">
        <f t="shared" si="10"/>
        <v>0</v>
      </c>
      <c r="I248" s="32">
        <f t="shared" si="11"/>
        <v>0</v>
      </c>
      <c r="J248" s="32">
        <f t="shared" si="12"/>
        <v>0</v>
      </c>
      <c r="K248" s="52"/>
    </row>
    <row r="249" spans="1:11" ht="57.6" hidden="1">
      <c r="A249" s="27">
        <v>241</v>
      </c>
      <c r="B249" s="81" t="s">
        <v>513</v>
      </c>
      <c r="C249" s="82" t="s">
        <v>514</v>
      </c>
      <c r="D249" s="83" t="s">
        <v>17</v>
      </c>
      <c r="E249" s="31">
        <v>165104</v>
      </c>
      <c r="F249" s="31">
        <v>99759</v>
      </c>
      <c r="G249" s="32"/>
      <c r="H249" s="32">
        <f t="shared" si="10"/>
        <v>0</v>
      </c>
      <c r="I249" s="32">
        <f t="shared" si="11"/>
        <v>0</v>
      </c>
      <c r="J249" s="32">
        <f t="shared" si="12"/>
        <v>0</v>
      </c>
      <c r="K249" s="52"/>
    </row>
    <row r="250" spans="1:11" ht="43.2" hidden="1">
      <c r="A250" s="27">
        <v>242</v>
      </c>
      <c r="B250" s="81" t="s">
        <v>515</v>
      </c>
      <c r="C250" s="82" t="s">
        <v>516</v>
      </c>
      <c r="D250" s="83" t="s">
        <v>17</v>
      </c>
      <c r="E250" s="31">
        <v>0</v>
      </c>
      <c r="F250" s="31">
        <v>123412</v>
      </c>
      <c r="G250" s="32"/>
      <c r="H250" s="32">
        <f t="shared" si="10"/>
        <v>0</v>
      </c>
      <c r="I250" s="32">
        <f t="shared" si="11"/>
        <v>0</v>
      </c>
      <c r="J250" s="32">
        <f t="shared" si="12"/>
        <v>0</v>
      </c>
      <c r="K250" s="52"/>
    </row>
    <row r="251" spans="1:11" ht="43.2" hidden="1">
      <c r="A251" s="27">
        <v>243</v>
      </c>
      <c r="B251" s="81" t="s">
        <v>517</v>
      </c>
      <c r="C251" s="82" t="s">
        <v>518</v>
      </c>
      <c r="D251" s="83" t="s">
        <v>17</v>
      </c>
      <c r="E251" s="31">
        <v>0</v>
      </c>
      <c r="F251" s="31">
        <v>140645</v>
      </c>
      <c r="G251" s="32"/>
      <c r="H251" s="32">
        <f t="shared" si="10"/>
        <v>0</v>
      </c>
      <c r="I251" s="32">
        <f t="shared" si="11"/>
        <v>0</v>
      </c>
      <c r="J251" s="32">
        <f t="shared" si="12"/>
        <v>0</v>
      </c>
      <c r="K251" s="52"/>
    </row>
    <row r="252" spans="1:11" ht="43.2" hidden="1">
      <c r="A252" s="27">
        <v>244</v>
      </c>
      <c r="B252" s="81" t="s">
        <v>519</v>
      </c>
      <c r="C252" s="82" t="s">
        <v>520</v>
      </c>
      <c r="D252" s="83" t="s">
        <v>17</v>
      </c>
      <c r="E252" s="31">
        <v>0</v>
      </c>
      <c r="F252" s="31">
        <v>147811</v>
      </c>
      <c r="G252" s="32"/>
      <c r="H252" s="32">
        <f t="shared" si="10"/>
        <v>0</v>
      </c>
      <c r="I252" s="32">
        <f t="shared" si="11"/>
        <v>0</v>
      </c>
      <c r="J252" s="32">
        <f t="shared" si="12"/>
        <v>0</v>
      </c>
      <c r="K252" s="52"/>
    </row>
    <row r="253" spans="1:11" ht="43.2" hidden="1">
      <c r="A253" s="27">
        <v>245</v>
      </c>
      <c r="B253" s="81" t="s">
        <v>521</v>
      </c>
      <c r="C253" s="82" t="s">
        <v>522</v>
      </c>
      <c r="D253" s="83" t="s">
        <v>17</v>
      </c>
      <c r="E253" s="31">
        <v>0</v>
      </c>
      <c r="F253" s="31">
        <v>154898</v>
      </c>
      <c r="G253" s="32"/>
      <c r="H253" s="32">
        <f t="shared" si="10"/>
        <v>0</v>
      </c>
      <c r="I253" s="32">
        <f t="shared" si="11"/>
        <v>0</v>
      </c>
      <c r="J253" s="32">
        <f t="shared" si="12"/>
        <v>0</v>
      </c>
      <c r="K253" s="52"/>
    </row>
    <row r="254" spans="1:11" ht="57.6" hidden="1">
      <c r="A254" s="27">
        <v>246</v>
      </c>
      <c r="B254" s="81" t="s">
        <v>523</v>
      </c>
      <c r="C254" s="82" t="s">
        <v>524</v>
      </c>
      <c r="D254" s="83" t="s">
        <v>525</v>
      </c>
      <c r="E254" s="31">
        <v>1278919</v>
      </c>
      <c r="F254" s="31">
        <v>186794</v>
      </c>
      <c r="G254" s="32"/>
      <c r="H254" s="32">
        <f t="shared" si="10"/>
        <v>0</v>
      </c>
      <c r="I254" s="32">
        <f t="shared" si="11"/>
        <v>0</v>
      </c>
      <c r="J254" s="32">
        <f t="shared" si="12"/>
        <v>0</v>
      </c>
      <c r="K254" s="52"/>
    </row>
    <row r="255" spans="1:11" ht="43.2" hidden="1">
      <c r="A255" s="27">
        <v>247</v>
      </c>
      <c r="B255" s="81" t="s">
        <v>526</v>
      </c>
      <c r="C255" s="82" t="s">
        <v>527</v>
      </c>
      <c r="D255" s="83" t="s">
        <v>17</v>
      </c>
      <c r="E255" s="31">
        <v>0</v>
      </c>
      <c r="F255" s="31">
        <v>161985</v>
      </c>
      <c r="G255" s="32"/>
      <c r="H255" s="32">
        <f t="shared" si="10"/>
        <v>0</v>
      </c>
      <c r="I255" s="32">
        <f t="shared" si="11"/>
        <v>0</v>
      </c>
      <c r="J255" s="32">
        <f t="shared" si="12"/>
        <v>0</v>
      </c>
      <c r="K255" s="52"/>
    </row>
    <row r="256" spans="1:11" ht="43.2" hidden="1">
      <c r="A256" s="27">
        <v>248</v>
      </c>
      <c r="B256" s="81" t="s">
        <v>528</v>
      </c>
      <c r="C256" s="82" t="s">
        <v>529</v>
      </c>
      <c r="D256" s="83" t="s">
        <v>138</v>
      </c>
      <c r="E256" s="31">
        <v>1214593</v>
      </c>
      <c r="F256" s="31">
        <v>163554</v>
      </c>
      <c r="G256" s="32"/>
      <c r="H256" s="32">
        <f t="shared" si="10"/>
        <v>0</v>
      </c>
      <c r="I256" s="32">
        <f t="shared" si="11"/>
        <v>0</v>
      </c>
      <c r="J256" s="32">
        <f t="shared" si="12"/>
        <v>0</v>
      </c>
      <c r="K256" s="52"/>
    </row>
    <row r="257" spans="1:12" ht="28.8" hidden="1">
      <c r="A257" s="27">
        <v>249</v>
      </c>
      <c r="B257" s="81" t="s">
        <v>530</v>
      </c>
      <c r="C257" s="82" t="s">
        <v>531</v>
      </c>
      <c r="D257" s="83" t="s">
        <v>17</v>
      </c>
      <c r="E257" s="31">
        <v>25843</v>
      </c>
      <c r="F257" s="31">
        <v>9454</v>
      </c>
      <c r="G257" s="32"/>
      <c r="H257" s="32">
        <f t="shared" si="10"/>
        <v>0</v>
      </c>
      <c r="I257" s="32">
        <f t="shared" si="11"/>
        <v>0</v>
      </c>
      <c r="J257" s="32">
        <f t="shared" si="12"/>
        <v>0</v>
      </c>
      <c r="K257" s="52"/>
    </row>
    <row r="258" spans="1:12" ht="43.2">
      <c r="A258" s="27">
        <v>250</v>
      </c>
      <c r="B258" s="95" t="s">
        <v>532</v>
      </c>
      <c r="C258" s="55" t="s">
        <v>533</v>
      </c>
      <c r="D258" s="96" t="s">
        <v>138</v>
      </c>
      <c r="E258" s="31">
        <v>1033700</v>
      </c>
      <c r="F258" s="31">
        <v>203261</v>
      </c>
      <c r="G258" s="32">
        <v>55</v>
      </c>
      <c r="H258" s="32">
        <f t="shared" si="10"/>
        <v>56853500</v>
      </c>
      <c r="I258" s="32">
        <f t="shared" si="11"/>
        <v>11179355</v>
      </c>
      <c r="J258" s="32">
        <f t="shared" si="12"/>
        <v>68032855</v>
      </c>
      <c r="K258" s="52"/>
      <c r="L258" s="90"/>
    </row>
    <row r="259" spans="1:12" ht="28.8" hidden="1">
      <c r="A259" s="27">
        <v>251</v>
      </c>
      <c r="B259" s="81" t="s">
        <v>534</v>
      </c>
      <c r="C259" s="82" t="s">
        <v>535</v>
      </c>
      <c r="D259" s="83" t="s">
        <v>17</v>
      </c>
      <c r="E259" s="31">
        <v>0</v>
      </c>
      <c r="F259" s="31">
        <v>0</v>
      </c>
      <c r="G259" s="32"/>
      <c r="H259" s="32">
        <f t="shared" si="10"/>
        <v>0</v>
      </c>
      <c r="I259" s="32">
        <f t="shared" si="11"/>
        <v>0</v>
      </c>
      <c r="J259" s="32">
        <f t="shared" si="12"/>
        <v>0</v>
      </c>
      <c r="K259" s="52"/>
    </row>
    <row r="260" spans="1:12" hidden="1">
      <c r="A260" s="27">
        <v>252</v>
      </c>
      <c r="B260" s="81" t="s">
        <v>536</v>
      </c>
      <c r="C260" s="82" t="s">
        <v>537</v>
      </c>
      <c r="D260" s="83" t="s">
        <v>66</v>
      </c>
      <c r="E260" s="31">
        <v>0</v>
      </c>
      <c r="F260" s="31">
        <v>0</v>
      </c>
      <c r="G260" s="32"/>
      <c r="H260" s="32">
        <f t="shared" si="10"/>
        <v>0</v>
      </c>
      <c r="I260" s="32">
        <f t="shared" si="11"/>
        <v>0</v>
      </c>
      <c r="J260" s="32">
        <f t="shared" si="12"/>
        <v>0</v>
      </c>
      <c r="K260" s="52"/>
    </row>
    <row r="261" spans="1:12" ht="28.8" hidden="1">
      <c r="A261" s="27">
        <v>253</v>
      </c>
      <c r="B261" s="81" t="s">
        <v>538</v>
      </c>
      <c r="C261" s="82" t="s">
        <v>539</v>
      </c>
      <c r="D261" s="83" t="s">
        <v>129</v>
      </c>
      <c r="E261" s="31">
        <v>0</v>
      </c>
      <c r="F261" s="31">
        <v>0</v>
      </c>
      <c r="G261" s="32"/>
      <c r="H261" s="32">
        <f t="shared" si="10"/>
        <v>0</v>
      </c>
      <c r="I261" s="32">
        <f t="shared" si="11"/>
        <v>0</v>
      </c>
      <c r="J261" s="32">
        <f t="shared" si="12"/>
        <v>0</v>
      </c>
      <c r="K261" s="52"/>
    </row>
    <row r="262" spans="1:12" ht="28.8" hidden="1">
      <c r="A262" s="27">
        <v>254</v>
      </c>
      <c r="B262" s="81" t="s">
        <v>540</v>
      </c>
      <c r="C262" s="82" t="s">
        <v>541</v>
      </c>
      <c r="D262" s="83" t="s">
        <v>129</v>
      </c>
      <c r="E262" s="31">
        <v>0</v>
      </c>
      <c r="F262" s="31">
        <v>0</v>
      </c>
      <c r="G262" s="32"/>
      <c r="H262" s="32">
        <f t="shared" si="10"/>
        <v>0</v>
      </c>
      <c r="I262" s="32">
        <f t="shared" si="11"/>
        <v>0</v>
      </c>
      <c r="J262" s="32">
        <f t="shared" si="12"/>
        <v>0</v>
      </c>
      <c r="K262" s="52"/>
    </row>
    <row r="263" spans="1:12" ht="28.8" hidden="1">
      <c r="A263" s="27">
        <v>255</v>
      </c>
      <c r="B263" s="81" t="s">
        <v>542</v>
      </c>
      <c r="C263" s="82" t="s">
        <v>543</v>
      </c>
      <c r="D263" s="83" t="s">
        <v>66</v>
      </c>
      <c r="E263" s="31">
        <v>0</v>
      </c>
      <c r="F263" s="31">
        <v>0</v>
      </c>
      <c r="G263" s="32"/>
      <c r="H263" s="32">
        <f t="shared" si="10"/>
        <v>0</v>
      </c>
      <c r="I263" s="32">
        <f t="shared" si="11"/>
        <v>0</v>
      </c>
      <c r="J263" s="32">
        <f t="shared" si="12"/>
        <v>0</v>
      </c>
      <c r="K263" s="52"/>
    </row>
    <row r="264" spans="1:12" hidden="1">
      <c r="A264" s="27">
        <v>256</v>
      </c>
      <c r="B264" s="81" t="s">
        <v>544</v>
      </c>
      <c r="C264" s="82" t="s">
        <v>545</v>
      </c>
      <c r="D264" s="83" t="s">
        <v>17</v>
      </c>
      <c r="E264" s="31">
        <v>0</v>
      </c>
      <c r="F264" s="31">
        <v>0</v>
      </c>
      <c r="G264" s="32"/>
      <c r="H264" s="32">
        <f t="shared" si="10"/>
        <v>0</v>
      </c>
      <c r="I264" s="32">
        <f t="shared" si="11"/>
        <v>0</v>
      </c>
      <c r="J264" s="32">
        <f t="shared" si="12"/>
        <v>0</v>
      </c>
      <c r="K264" s="52"/>
    </row>
    <row r="265" spans="1:12" ht="28.8" hidden="1">
      <c r="A265" s="27">
        <v>257</v>
      </c>
      <c r="B265" s="81" t="s">
        <v>546</v>
      </c>
      <c r="C265" s="82" t="s">
        <v>547</v>
      </c>
      <c r="D265" s="83" t="s">
        <v>548</v>
      </c>
      <c r="E265" s="31">
        <v>0</v>
      </c>
      <c r="F265" s="31">
        <v>0</v>
      </c>
      <c r="G265" s="32"/>
      <c r="H265" s="32">
        <f t="shared" si="10"/>
        <v>0</v>
      </c>
      <c r="I265" s="32">
        <f t="shared" si="11"/>
        <v>0</v>
      </c>
      <c r="J265" s="32">
        <f t="shared" si="12"/>
        <v>0</v>
      </c>
      <c r="K265" s="52"/>
    </row>
    <row r="266" spans="1:12" hidden="1">
      <c r="A266" s="27">
        <v>258</v>
      </c>
      <c r="B266" s="81" t="s">
        <v>549</v>
      </c>
      <c r="C266" s="82" t="s">
        <v>550</v>
      </c>
      <c r="D266" s="83" t="s">
        <v>548</v>
      </c>
      <c r="E266" s="31">
        <v>0</v>
      </c>
      <c r="F266" s="31">
        <v>0</v>
      </c>
      <c r="G266" s="32"/>
      <c r="H266" s="32">
        <f t="shared" ref="H266:H282" si="13">E266*G266</f>
        <v>0</v>
      </c>
      <c r="I266" s="32">
        <f t="shared" ref="I266:I282" si="14">F266*G266</f>
        <v>0</v>
      </c>
      <c r="J266" s="32">
        <f t="shared" ref="J266:J282" si="15">SUM(H266:I266)</f>
        <v>0</v>
      </c>
      <c r="K266" s="52"/>
    </row>
    <row r="267" spans="1:12" ht="28.8">
      <c r="A267" s="27">
        <v>259</v>
      </c>
      <c r="B267" s="95" t="s">
        <v>551</v>
      </c>
      <c r="C267" s="55" t="s">
        <v>552</v>
      </c>
      <c r="D267" s="96" t="s">
        <v>17</v>
      </c>
      <c r="E267" s="31">
        <v>6600</v>
      </c>
      <c r="F267" s="31">
        <v>4571</v>
      </c>
      <c r="G267" s="32">
        <f>3590+110+7+20</f>
        <v>3727</v>
      </c>
      <c r="H267" s="32">
        <f t="shared" si="13"/>
        <v>24598200</v>
      </c>
      <c r="I267" s="32">
        <f t="shared" si="14"/>
        <v>17036117</v>
      </c>
      <c r="J267" s="32">
        <f t="shared" si="15"/>
        <v>41634317</v>
      </c>
      <c r="K267" s="52"/>
    </row>
    <row r="268" spans="1:12" ht="28.8" hidden="1">
      <c r="A268" s="27">
        <v>260</v>
      </c>
      <c r="B268" s="81" t="s">
        <v>553</v>
      </c>
      <c r="C268" s="82" t="s">
        <v>554</v>
      </c>
      <c r="D268" s="83" t="s">
        <v>17</v>
      </c>
      <c r="E268" s="31">
        <v>7975</v>
      </c>
      <c r="F268" s="31">
        <v>4571</v>
      </c>
      <c r="G268" s="32">
        <v>0</v>
      </c>
      <c r="H268" s="32">
        <f t="shared" si="13"/>
        <v>0</v>
      </c>
      <c r="I268" s="32">
        <f t="shared" si="14"/>
        <v>0</v>
      </c>
      <c r="J268" s="32">
        <f t="shared" si="15"/>
        <v>0</v>
      </c>
      <c r="K268" s="52"/>
    </row>
    <row r="269" spans="1:12" ht="28.8" hidden="1">
      <c r="A269" s="27">
        <v>261</v>
      </c>
      <c r="B269" s="81" t="s">
        <v>555</v>
      </c>
      <c r="C269" s="82" t="s">
        <v>556</v>
      </c>
      <c r="D269" s="83" t="s">
        <v>17</v>
      </c>
      <c r="E269" s="31">
        <v>12100</v>
      </c>
      <c r="F269" s="31">
        <v>4571</v>
      </c>
      <c r="G269" s="32"/>
      <c r="H269" s="32">
        <f t="shared" si="13"/>
        <v>0</v>
      </c>
      <c r="I269" s="32">
        <f t="shared" si="14"/>
        <v>0</v>
      </c>
      <c r="J269" s="32">
        <f t="shared" si="15"/>
        <v>0</v>
      </c>
      <c r="K269" s="52"/>
    </row>
    <row r="270" spans="1:12" ht="28.8" hidden="1">
      <c r="A270" s="27">
        <v>262</v>
      </c>
      <c r="B270" s="81" t="s">
        <v>557</v>
      </c>
      <c r="C270" s="82" t="s">
        <v>558</v>
      </c>
      <c r="D270" s="83" t="s">
        <v>17</v>
      </c>
      <c r="E270" s="31">
        <v>18370</v>
      </c>
      <c r="F270" s="31">
        <v>4571</v>
      </c>
      <c r="G270" s="32"/>
      <c r="H270" s="32">
        <f t="shared" si="13"/>
        <v>0</v>
      </c>
      <c r="I270" s="32">
        <f t="shared" si="14"/>
        <v>0</v>
      </c>
      <c r="J270" s="32">
        <f t="shared" si="15"/>
        <v>0</v>
      </c>
      <c r="K270" s="52"/>
    </row>
    <row r="271" spans="1:12" ht="28.8">
      <c r="A271" s="27">
        <v>263</v>
      </c>
      <c r="B271" s="95" t="s">
        <v>559</v>
      </c>
      <c r="C271" s="55" t="s">
        <v>560</v>
      </c>
      <c r="D271" s="96" t="s">
        <v>66</v>
      </c>
      <c r="E271" s="31">
        <v>29000</v>
      </c>
      <c r="F271" s="31">
        <v>16882</v>
      </c>
      <c r="G271" s="32">
        <v>9</v>
      </c>
      <c r="H271" s="32">
        <f t="shared" si="13"/>
        <v>261000</v>
      </c>
      <c r="I271" s="32">
        <f t="shared" si="14"/>
        <v>151938</v>
      </c>
      <c r="J271" s="32">
        <f t="shared" si="15"/>
        <v>412938</v>
      </c>
      <c r="K271" s="52"/>
    </row>
    <row r="272" spans="1:12" ht="28.8">
      <c r="A272" s="27">
        <v>264</v>
      </c>
      <c r="B272" s="95" t="s">
        <v>561</v>
      </c>
      <c r="C272" s="55" t="s">
        <v>562</v>
      </c>
      <c r="D272" s="96" t="s">
        <v>66</v>
      </c>
      <c r="E272" s="31">
        <v>29000</v>
      </c>
      <c r="F272" s="31">
        <v>14963</v>
      </c>
      <c r="G272" s="32">
        <v>43</v>
      </c>
      <c r="H272" s="32">
        <f t="shared" si="13"/>
        <v>1247000</v>
      </c>
      <c r="I272" s="32">
        <f t="shared" si="14"/>
        <v>643409</v>
      </c>
      <c r="J272" s="32">
        <f t="shared" si="15"/>
        <v>1890409</v>
      </c>
      <c r="K272" s="52"/>
    </row>
    <row r="273" spans="1:12" ht="28.8">
      <c r="A273" s="27">
        <v>265</v>
      </c>
      <c r="B273" s="95" t="s">
        <v>563</v>
      </c>
      <c r="C273" s="55" t="s">
        <v>564</v>
      </c>
      <c r="D273" s="96" t="s">
        <v>66</v>
      </c>
      <c r="E273" s="31">
        <v>30248</v>
      </c>
      <c r="F273" s="31">
        <v>16882</v>
      </c>
      <c r="G273" s="32">
        <v>75</v>
      </c>
      <c r="H273" s="32">
        <f t="shared" si="13"/>
        <v>2268600</v>
      </c>
      <c r="I273" s="32">
        <f t="shared" si="14"/>
        <v>1266150</v>
      </c>
      <c r="J273" s="32">
        <f t="shared" si="15"/>
        <v>3534750</v>
      </c>
      <c r="K273" s="52"/>
    </row>
    <row r="274" spans="1:12" ht="57.6" hidden="1">
      <c r="A274" s="27">
        <v>266</v>
      </c>
      <c r="B274" s="81" t="s">
        <v>565</v>
      </c>
      <c r="C274" s="82" t="s">
        <v>566</v>
      </c>
      <c r="D274" s="83" t="s">
        <v>17</v>
      </c>
      <c r="E274" s="31">
        <v>0</v>
      </c>
      <c r="F274" s="31">
        <v>169200</v>
      </c>
      <c r="G274" s="32"/>
      <c r="H274" s="32">
        <f t="shared" si="13"/>
        <v>0</v>
      </c>
      <c r="I274" s="32">
        <f t="shared" si="14"/>
        <v>0</v>
      </c>
      <c r="J274" s="32">
        <f t="shared" si="15"/>
        <v>0</v>
      </c>
      <c r="K274" s="52"/>
    </row>
    <row r="275" spans="1:12" ht="28.8" hidden="1">
      <c r="A275" s="27">
        <v>267</v>
      </c>
      <c r="B275" s="81" t="s">
        <v>567</v>
      </c>
      <c r="C275" s="82" t="s">
        <v>568</v>
      </c>
      <c r="D275" s="83" t="s">
        <v>17</v>
      </c>
      <c r="E275" s="31">
        <v>29764</v>
      </c>
      <c r="F275" s="31">
        <v>40180</v>
      </c>
      <c r="G275" s="32"/>
      <c r="H275" s="32">
        <f t="shared" si="13"/>
        <v>0</v>
      </c>
      <c r="I275" s="32">
        <f t="shared" si="14"/>
        <v>0</v>
      </c>
      <c r="J275" s="32">
        <f t="shared" si="15"/>
        <v>0</v>
      </c>
      <c r="K275" s="52"/>
    </row>
    <row r="276" spans="1:12" ht="28.8" hidden="1">
      <c r="A276" s="27">
        <v>268</v>
      </c>
      <c r="B276" s="81" t="s">
        <v>569</v>
      </c>
      <c r="C276" s="82" t="s">
        <v>570</v>
      </c>
      <c r="D276" s="83" t="s">
        <v>571</v>
      </c>
      <c r="E276" s="31">
        <v>19558</v>
      </c>
      <c r="F276" s="31">
        <v>10851</v>
      </c>
      <c r="G276" s="32"/>
      <c r="H276" s="32">
        <f t="shared" si="13"/>
        <v>0</v>
      </c>
      <c r="I276" s="32">
        <f t="shared" si="14"/>
        <v>0</v>
      </c>
      <c r="J276" s="32">
        <f t="shared" si="15"/>
        <v>0</v>
      </c>
      <c r="K276" s="52"/>
    </row>
    <row r="277" spans="1:12" ht="28.8" hidden="1">
      <c r="A277" s="27">
        <v>269</v>
      </c>
      <c r="B277" s="81" t="s">
        <v>572</v>
      </c>
      <c r="C277" s="82" t="s">
        <v>573</v>
      </c>
      <c r="D277" s="83" t="s">
        <v>449</v>
      </c>
      <c r="E277" s="31">
        <v>1924673</v>
      </c>
      <c r="F277" s="31">
        <v>596000</v>
      </c>
      <c r="G277" s="32"/>
      <c r="H277" s="32">
        <f t="shared" si="13"/>
        <v>0</v>
      </c>
      <c r="I277" s="32">
        <f t="shared" si="14"/>
        <v>0</v>
      </c>
      <c r="J277" s="32">
        <f t="shared" si="15"/>
        <v>0</v>
      </c>
      <c r="K277" s="52"/>
    </row>
    <row r="278" spans="1:12" ht="28.8" hidden="1">
      <c r="A278" s="27">
        <v>270</v>
      </c>
      <c r="B278" s="81" t="s">
        <v>574</v>
      </c>
      <c r="C278" s="82" t="s">
        <v>575</v>
      </c>
      <c r="D278" s="83" t="s">
        <v>449</v>
      </c>
      <c r="E278" s="31">
        <v>2601494</v>
      </c>
      <c r="F278" s="31">
        <v>746000</v>
      </c>
      <c r="G278" s="32"/>
      <c r="H278" s="32">
        <f t="shared" si="13"/>
        <v>0</v>
      </c>
      <c r="I278" s="32">
        <f t="shared" si="14"/>
        <v>0</v>
      </c>
      <c r="J278" s="32">
        <f t="shared" si="15"/>
        <v>0</v>
      </c>
      <c r="K278" s="52"/>
    </row>
    <row r="279" spans="1:12" ht="57.6" hidden="1">
      <c r="A279" s="27">
        <v>271</v>
      </c>
      <c r="B279" s="81" t="s">
        <v>576</v>
      </c>
      <c r="C279" s="82" t="s">
        <v>577</v>
      </c>
      <c r="D279" s="83" t="s">
        <v>129</v>
      </c>
      <c r="E279" s="31">
        <v>0</v>
      </c>
      <c r="F279" s="31">
        <v>0</v>
      </c>
      <c r="G279" s="32"/>
      <c r="H279" s="32">
        <f t="shared" si="13"/>
        <v>0</v>
      </c>
      <c r="I279" s="32">
        <f t="shared" si="14"/>
        <v>0</v>
      </c>
      <c r="J279" s="32">
        <f t="shared" si="15"/>
        <v>0</v>
      </c>
      <c r="K279" s="52"/>
    </row>
    <row r="280" spans="1:12" ht="57.6" hidden="1">
      <c r="A280" s="27">
        <v>272</v>
      </c>
      <c r="B280" s="81" t="s">
        <v>578</v>
      </c>
      <c r="C280" s="82" t="s">
        <v>579</v>
      </c>
      <c r="D280" s="83" t="s">
        <v>129</v>
      </c>
      <c r="E280" s="31">
        <v>0</v>
      </c>
      <c r="F280" s="31">
        <v>0</v>
      </c>
      <c r="G280" s="32"/>
      <c r="H280" s="32">
        <f t="shared" si="13"/>
        <v>0</v>
      </c>
      <c r="I280" s="32">
        <f t="shared" si="14"/>
        <v>0</v>
      </c>
      <c r="J280" s="32">
        <f t="shared" si="15"/>
        <v>0</v>
      </c>
      <c r="K280" s="52"/>
    </row>
    <row r="281" spans="1:12" ht="57.6" hidden="1">
      <c r="A281" s="27">
        <v>273</v>
      </c>
      <c r="B281" s="81" t="s">
        <v>580</v>
      </c>
      <c r="C281" s="82" t="s">
        <v>581</v>
      </c>
      <c r="D281" s="83" t="s">
        <v>129</v>
      </c>
      <c r="E281" s="31">
        <v>0</v>
      </c>
      <c r="F281" s="31">
        <v>0</v>
      </c>
      <c r="G281" s="32"/>
      <c r="H281" s="32">
        <f t="shared" si="13"/>
        <v>0</v>
      </c>
      <c r="I281" s="32">
        <f t="shared" si="14"/>
        <v>0</v>
      </c>
      <c r="J281" s="32">
        <f t="shared" si="15"/>
        <v>0</v>
      </c>
      <c r="K281" s="52"/>
    </row>
    <row r="282" spans="1:12" ht="57.6" hidden="1">
      <c r="A282" s="27">
        <v>274</v>
      </c>
      <c r="B282" s="81" t="s">
        <v>582</v>
      </c>
      <c r="C282" s="82" t="s">
        <v>583</v>
      </c>
      <c r="D282" s="83" t="s">
        <v>129</v>
      </c>
      <c r="E282" s="31">
        <v>0</v>
      </c>
      <c r="F282" s="31">
        <v>0</v>
      </c>
      <c r="G282" s="32"/>
      <c r="H282" s="32">
        <f t="shared" si="13"/>
        <v>0</v>
      </c>
      <c r="I282" s="32">
        <f t="shared" si="14"/>
        <v>0</v>
      </c>
      <c r="J282" s="32">
        <f t="shared" si="15"/>
        <v>0</v>
      </c>
      <c r="K282" s="52"/>
    </row>
    <row r="283" spans="1:12" ht="15.6" customHeight="1">
      <c r="A283" s="114" t="s">
        <v>10</v>
      </c>
      <c r="B283" s="114"/>
      <c r="C283" s="114"/>
      <c r="D283" s="85"/>
      <c r="E283" s="85"/>
      <c r="F283" s="85"/>
      <c r="G283" s="86">
        <f>SUMPRODUCT($E$9:$E$282,G9:G282)</f>
        <v>92266498</v>
      </c>
      <c r="H283" s="115"/>
      <c r="I283" s="115"/>
      <c r="J283" s="115"/>
      <c r="K283" s="87"/>
    </row>
    <row r="284" spans="1:12" ht="15.6">
      <c r="A284" s="114" t="s">
        <v>11</v>
      </c>
      <c r="B284" s="114"/>
      <c r="C284" s="114"/>
      <c r="D284" s="85"/>
      <c r="E284" s="85"/>
      <c r="F284" s="85"/>
      <c r="G284" s="86">
        <f>SUMPRODUCT($F$9:$F$282,G9:G282)</f>
        <v>31930626</v>
      </c>
      <c r="H284" s="115"/>
      <c r="I284" s="115"/>
      <c r="J284" s="115"/>
      <c r="K284" s="87"/>
    </row>
    <row r="285" spans="1:12" ht="15.6" customHeight="1">
      <c r="A285" s="114" t="s">
        <v>12</v>
      </c>
      <c r="B285" s="114"/>
      <c r="C285" s="114"/>
      <c r="D285" s="85"/>
      <c r="E285" s="85"/>
      <c r="F285" s="85"/>
      <c r="G285" s="86">
        <f>SUM(G283:G284)</f>
        <v>124197124</v>
      </c>
      <c r="H285" s="115"/>
      <c r="I285" s="115"/>
      <c r="J285" s="115"/>
      <c r="K285" s="87"/>
    </row>
    <row r="286" spans="1:12" hidden="1">
      <c r="C286" s="98"/>
      <c r="D286" s="99"/>
      <c r="E286" s="97"/>
      <c r="F286" s="100"/>
      <c r="G286" s="100"/>
      <c r="H286" s="97"/>
      <c r="I286" s="97"/>
      <c r="J286" s="88" t="b">
        <f>H285=G285</f>
        <v>0</v>
      </c>
    </row>
    <row r="287" spans="1:12">
      <c r="A287" s="101"/>
      <c r="B287" s="101"/>
      <c r="C287" s="101"/>
      <c r="D287" s="102"/>
      <c r="F287" s="8" t="s">
        <v>584</v>
      </c>
      <c r="G287" s="9">
        <f>G285/(G73*8)</f>
        <v>3881160.125</v>
      </c>
    </row>
    <row r="288" spans="1:12">
      <c r="A288" s="98"/>
      <c r="B288" s="98"/>
      <c r="C288" s="98"/>
      <c r="D288" s="99"/>
      <c r="E288" s="97"/>
      <c r="F288" s="100"/>
      <c r="G288" s="112"/>
      <c r="H288" s="97"/>
      <c r="I288" s="97"/>
      <c r="J288" s="97"/>
      <c r="K288" s="97"/>
      <c r="L288" s="103"/>
    </row>
    <row r="289" spans="1:12">
      <c r="A289" s="106"/>
      <c r="B289" s="106"/>
      <c r="C289" s="106"/>
      <c r="D289" s="107"/>
      <c r="E289" s="12"/>
      <c r="F289" s="108"/>
      <c r="G289" s="90" t="s">
        <v>590</v>
      </c>
      <c r="H289" s="12" t="s">
        <v>589</v>
      </c>
      <c r="I289" s="12"/>
      <c r="J289" s="12"/>
      <c r="K289" s="12"/>
      <c r="L289" s="103"/>
    </row>
    <row r="290" spans="1:12">
      <c r="A290" s="106"/>
      <c r="B290" s="106"/>
      <c r="C290" s="106"/>
      <c r="D290" s="107"/>
      <c r="E290" s="12">
        <v>28</v>
      </c>
      <c r="F290" s="108">
        <v>28</v>
      </c>
      <c r="G290" s="90">
        <v>3</v>
      </c>
      <c r="H290" s="12">
        <v>4</v>
      </c>
      <c r="I290" s="108">
        <f>F290-G290-H290</f>
        <v>21</v>
      </c>
      <c r="J290" s="108">
        <f>I290/5</f>
        <v>4.2</v>
      </c>
      <c r="K290" s="12"/>
      <c r="L290" s="103"/>
    </row>
    <row r="291" spans="1:12">
      <c r="A291" s="106"/>
      <c r="B291" s="106"/>
      <c r="C291" s="106"/>
      <c r="D291" s="107" t="s">
        <v>559</v>
      </c>
      <c r="E291" s="12">
        <v>7</v>
      </c>
      <c r="F291" s="108">
        <v>17</v>
      </c>
      <c r="G291" s="90"/>
      <c r="H291" s="12"/>
      <c r="I291" s="12"/>
      <c r="J291" s="12"/>
      <c r="K291" s="12"/>
      <c r="L291" s="103"/>
    </row>
    <row r="292" spans="1:12">
      <c r="A292" s="106"/>
      <c r="B292" s="106"/>
      <c r="C292" s="106"/>
      <c r="D292" s="107" t="s">
        <v>561</v>
      </c>
      <c r="E292" s="12">
        <f>E290-E293-E291</f>
        <v>19</v>
      </c>
      <c r="F292" s="12">
        <v>17</v>
      </c>
      <c r="G292" s="90"/>
      <c r="H292" s="12"/>
      <c r="I292" s="12"/>
      <c r="J292" s="12"/>
      <c r="K292" s="12"/>
      <c r="L292" s="103"/>
    </row>
    <row r="293" spans="1:12">
      <c r="A293" s="106"/>
      <c r="B293" s="106"/>
      <c r="C293" s="106"/>
      <c r="D293" s="107" t="s">
        <v>563</v>
      </c>
      <c r="E293" s="12">
        <v>2</v>
      </c>
      <c r="F293" s="108">
        <v>3</v>
      </c>
      <c r="G293" s="90"/>
      <c r="H293" s="12"/>
      <c r="I293" s="12"/>
      <c r="J293" s="12"/>
      <c r="K293" s="12"/>
      <c r="L293" s="103"/>
    </row>
    <row r="294" spans="1:12">
      <c r="A294" s="106"/>
      <c r="B294" s="106"/>
      <c r="C294" s="106"/>
      <c r="D294" s="107"/>
      <c r="E294" s="12"/>
      <c r="F294" s="108"/>
      <c r="G294" s="90"/>
      <c r="H294" s="12"/>
      <c r="I294" s="12"/>
      <c r="J294" s="12"/>
      <c r="K294" s="12"/>
      <c r="L294" s="103"/>
    </row>
    <row r="295" spans="1:12">
      <c r="A295" s="106"/>
      <c r="B295" s="106"/>
      <c r="C295" s="106"/>
      <c r="D295" s="107"/>
      <c r="E295" s="12"/>
      <c r="F295" s="108"/>
      <c r="G295" s="90"/>
      <c r="H295" s="12"/>
      <c r="I295" s="12"/>
      <c r="J295" s="12"/>
      <c r="K295" s="12"/>
      <c r="L295" s="103"/>
    </row>
    <row r="296" spans="1:12">
      <c r="A296" s="106"/>
      <c r="B296" s="106"/>
      <c r="C296" s="106"/>
      <c r="D296" s="107"/>
      <c r="E296" s="12"/>
      <c r="F296" s="108"/>
      <c r="G296" s="90"/>
      <c r="H296" s="12"/>
      <c r="I296" s="12"/>
      <c r="J296" s="12"/>
      <c r="K296" s="12"/>
      <c r="L296" s="103"/>
    </row>
    <row r="297" spans="1:12">
      <c r="A297" s="106"/>
      <c r="B297" s="106"/>
      <c r="C297" s="106"/>
      <c r="D297" s="107"/>
      <c r="E297" s="12"/>
      <c r="F297" s="108">
        <v>856</v>
      </c>
      <c r="G297" s="90"/>
      <c r="H297" s="12"/>
      <c r="I297" s="12"/>
      <c r="J297" s="12"/>
      <c r="K297" s="12"/>
      <c r="L297" s="103"/>
    </row>
    <row r="298" spans="1:12">
      <c r="A298" s="106"/>
      <c r="B298" s="106"/>
      <c r="C298" s="106"/>
      <c r="D298" s="111"/>
      <c r="E298" s="12"/>
      <c r="F298" s="108"/>
      <c r="G298" s="90"/>
      <c r="H298" s="12"/>
      <c r="I298" s="12"/>
      <c r="J298" s="12"/>
      <c r="K298" s="12"/>
      <c r="L298" s="103"/>
    </row>
    <row r="299" spans="1:12">
      <c r="A299" s="106"/>
      <c r="B299" s="106"/>
      <c r="C299" s="106"/>
      <c r="D299" s="111" t="s">
        <v>585</v>
      </c>
      <c r="E299" s="12"/>
      <c r="F299" s="108">
        <v>856</v>
      </c>
      <c r="G299" s="90"/>
      <c r="H299" s="12"/>
      <c r="I299" s="12"/>
      <c r="J299" s="12"/>
      <c r="K299" s="12"/>
      <c r="L299" s="103"/>
    </row>
    <row r="300" spans="1:12">
      <c r="A300" s="106"/>
      <c r="B300" s="106"/>
      <c r="C300" s="106"/>
      <c r="D300" s="107" t="s">
        <v>586</v>
      </c>
      <c r="E300" s="12"/>
      <c r="F300" s="108">
        <f>F299*3%</f>
        <v>25.68</v>
      </c>
      <c r="G300" s="90"/>
      <c r="H300" s="12"/>
      <c r="I300" s="12"/>
      <c r="J300" s="12"/>
      <c r="K300" s="12"/>
      <c r="L300" s="103"/>
    </row>
    <row r="301" spans="1:12">
      <c r="A301" s="106"/>
      <c r="B301" s="106"/>
      <c r="C301" s="106"/>
      <c r="D301" s="107" t="s">
        <v>587</v>
      </c>
      <c r="E301" s="12"/>
      <c r="F301" s="108">
        <v>25</v>
      </c>
      <c r="G301" s="90"/>
      <c r="H301" s="12"/>
      <c r="I301" s="12"/>
      <c r="J301" s="12"/>
      <c r="K301" s="12"/>
      <c r="L301" s="103"/>
    </row>
    <row r="302" spans="1:12">
      <c r="A302" s="106"/>
      <c r="B302" s="106"/>
      <c r="C302" s="106"/>
      <c r="D302" s="107" t="s">
        <v>588</v>
      </c>
      <c r="E302" s="12"/>
      <c r="F302" s="108">
        <v>15</v>
      </c>
      <c r="G302" s="90"/>
      <c r="H302" s="12"/>
      <c r="I302" s="12"/>
      <c r="J302" s="12"/>
      <c r="K302" s="12"/>
      <c r="L302" s="103"/>
    </row>
    <row r="303" spans="1:12">
      <c r="A303" s="106"/>
      <c r="B303" s="106"/>
      <c r="C303" s="106"/>
      <c r="D303" s="107"/>
      <c r="E303" s="12"/>
      <c r="F303" s="108">
        <f>SUM(F299:F302)</f>
        <v>921.68</v>
      </c>
      <c r="G303" s="90">
        <f>F303/200</f>
        <v>4.6083999999999996</v>
      </c>
      <c r="H303" s="12"/>
      <c r="I303" s="12"/>
      <c r="J303" s="12"/>
      <c r="K303" s="12"/>
      <c r="L303" s="103"/>
    </row>
    <row r="304" spans="1:12">
      <c r="A304" s="106"/>
      <c r="B304" s="106"/>
      <c r="C304" s="106"/>
      <c r="D304" s="107"/>
      <c r="E304" s="12"/>
      <c r="F304" s="108"/>
      <c r="G304" s="90"/>
      <c r="H304" s="12"/>
      <c r="I304" s="12"/>
      <c r="J304" s="12"/>
      <c r="K304" s="12"/>
      <c r="L304" s="103"/>
    </row>
    <row r="305" spans="1:12">
      <c r="A305" s="106"/>
      <c r="B305" s="106"/>
      <c r="C305" s="106"/>
      <c r="D305" s="107"/>
      <c r="E305" s="12"/>
      <c r="F305" s="108"/>
      <c r="G305" s="90"/>
      <c r="H305" s="12"/>
      <c r="I305" s="12"/>
      <c r="J305" s="12"/>
      <c r="K305" s="12"/>
      <c r="L305" s="103"/>
    </row>
    <row r="306" spans="1:12">
      <c r="A306" s="98"/>
      <c r="B306" s="98"/>
      <c r="C306" s="98"/>
      <c r="D306" s="99"/>
      <c r="E306" s="97"/>
      <c r="F306" s="100"/>
      <c r="G306" s="112"/>
      <c r="H306" s="97"/>
      <c r="I306" s="97"/>
      <c r="J306" s="97"/>
      <c r="K306" s="97"/>
      <c r="L306" s="103"/>
    </row>
    <row r="307" spans="1:12">
      <c r="A307" s="98"/>
      <c r="B307" s="98"/>
      <c r="C307" s="98"/>
      <c r="D307" s="99"/>
      <c r="E307" s="97"/>
      <c r="F307" s="100"/>
      <c r="G307" s="112"/>
      <c r="H307" s="97"/>
      <c r="I307" s="97"/>
      <c r="J307" s="97"/>
      <c r="K307" s="97"/>
    </row>
    <row r="308" spans="1:12">
      <c r="A308" s="101"/>
      <c r="B308" s="101"/>
      <c r="C308" s="101"/>
      <c r="D308" s="102"/>
    </row>
    <row r="309" spans="1:12">
      <c r="A309" s="101"/>
      <c r="B309" s="101"/>
      <c r="C309" s="101"/>
      <c r="D309" s="102"/>
    </row>
  </sheetData>
  <autoFilter ref="A8:XAF287" xr:uid="{00000000-0009-0000-0000-000000000000}">
    <filterColumn colId="6">
      <filters>
        <filter val="1"/>
        <filter val="1.442.778"/>
        <filter val="1.638"/>
        <filter val="12.918.969"/>
        <filter val="13"/>
        <filter val="31"/>
        <filter val="33.249.938"/>
        <filter val="35"/>
        <filter val="4"/>
        <filter val="46.168.907"/>
        <filter val="5"/>
        <filter val="9"/>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Bagas Pradana</cp:lastModifiedBy>
  <dcterms:created xsi:type="dcterms:W3CDTF">2020-12-11T06:26:00Z</dcterms:created>
  <dcterms:modified xsi:type="dcterms:W3CDTF">2025-07-03T18:19:13Z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